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elektronska sjednica šo\Novi saziv\11. sjednica ŠO\"/>
    </mc:Choice>
  </mc:AlternateContent>
  <bookViews>
    <workbookView xWindow="0" yWindow="0" windowWidth="28800" windowHeight="12435"/>
  </bookViews>
  <sheets>
    <sheet name="opći dio" sheetId="2" r:id="rId1"/>
    <sheet name="prihodi" sheetId="1" r:id="rId2"/>
    <sheet name="rashodi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Q138" i="3"/>
  <c r="K138" i="3"/>
  <c r="H138" i="3"/>
  <c r="E138" i="3"/>
  <c r="E12" i="3"/>
  <c r="E19" i="3"/>
  <c r="E31" i="3"/>
  <c r="E39" i="3"/>
  <c r="E40" i="3"/>
  <c r="E41" i="3"/>
  <c r="E48" i="3"/>
  <c r="E7" i="3"/>
  <c r="D48" i="3"/>
  <c r="C48" i="3"/>
  <c r="D138" i="3"/>
  <c r="F138" i="3"/>
  <c r="G138" i="3"/>
  <c r="I138" i="3"/>
  <c r="J138" i="3"/>
  <c r="L138" i="3"/>
  <c r="M138" i="3"/>
  <c r="N138" i="3"/>
  <c r="O138" i="3"/>
  <c r="P138" i="3"/>
  <c r="R138" i="3"/>
  <c r="S138" i="3"/>
  <c r="T138" i="3"/>
  <c r="C138" i="3"/>
  <c r="Q62" i="3"/>
  <c r="Q64" i="3"/>
  <c r="Q68" i="3"/>
  <c r="Q92" i="3"/>
  <c r="Q101" i="3"/>
  <c r="Q58" i="3"/>
  <c r="K68" i="3"/>
  <c r="K73" i="3"/>
  <c r="K80" i="3"/>
  <c r="K92" i="3"/>
  <c r="K116" i="3"/>
  <c r="K122" i="3"/>
  <c r="K123" i="3"/>
  <c r="K126" i="3"/>
  <c r="K136" i="3"/>
  <c r="C40" i="3" l="1"/>
  <c r="C39" i="3" s="1"/>
  <c r="S132" i="3"/>
  <c r="P132" i="3"/>
  <c r="M132" i="3"/>
  <c r="J132" i="3"/>
  <c r="G132" i="3"/>
  <c r="D132" i="3"/>
  <c r="S130" i="3"/>
  <c r="P130" i="3"/>
  <c r="M130" i="3"/>
  <c r="J130" i="3"/>
  <c r="G130" i="3"/>
  <c r="D130" i="3"/>
  <c r="S126" i="3"/>
  <c r="P126" i="3"/>
  <c r="M126" i="3"/>
  <c r="J126" i="3"/>
  <c r="G126" i="3"/>
  <c r="D126" i="3"/>
  <c r="S123" i="3"/>
  <c r="P123" i="3"/>
  <c r="M123" i="3"/>
  <c r="J123" i="3"/>
  <c r="G123" i="3"/>
  <c r="D123" i="3"/>
  <c r="S116" i="3"/>
  <c r="P116" i="3"/>
  <c r="M116" i="3"/>
  <c r="J116" i="3"/>
  <c r="G116" i="3"/>
  <c r="D116" i="3"/>
  <c r="S109" i="3"/>
  <c r="S108" i="3" s="1"/>
  <c r="P109" i="3"/>
  <c r="P108" i="3" s="1"/>
  <c r="M109" i="3"/>
  <c r="M108" i="3" s="1"/>
  <c r="J109" i="3"/>
  <c r="J108" i="3" s="1"/>
  <c r="G109" i="3"/>
  <c r="D109" i="3"/>
  <c r="S106" i="3"/>
  <c r="P106" i="3"/>
  <c r="M106" i="3"/>
  <c r="J106" i="3"/>
  <c r="G106" i="3"/>
  <c r="D106" i="3"/>
  <c r="S101" i="3"/>
  <c r="S100" i="3" s="1"/>
  <c r="P101" i="3"/>
  <c r="P100" i="3" s="1"/>
  <c r="M101" i="3"/>
  <c r="M100" i="3" s="1"/>
  <c r="J101" i="3"/>
  <c r="J100" i="3" s="1"/>
  <c r="G101" i="3"/>
  <c r="H101" i="3" s="1"/>
  <c r="D101" i="3"/>
  <c r="S92" i="3"/>
  <c r="P92" i="3"/>
  <c r="M92" i="3"/>
  <c r="J92" i="3"/>
  <c r="G92" i="3"/>
  <c r="D92" i="3"/>
  <c r="S90" i="3"/>
  <c r="P90" i="3"/>
  <c r="M90" i="3"/>
  <c r="J90" i="3"/>
  <c r="G90" i="3"/>
  <c r="D90" i="3"/>
  <c r="S80" i="3"/>
  <c r="P80" i="3"/>
  <c r="M80" i="3"/>
  <c r="J80" i="3"/>
  <c r="G80" i="3"/>
  <c r="D80" i="3"/>
  <c r="E80" i="3" s="1"/>
  <c r="S73" i="3"/>
  <c r="P73" i="3"/>
  <c r="M73" i="3"/>
  <c r="J73" i="3"/>
  <c r="G73" i="3"/>
  <c r="D73" i="3"/>
  <c r="S68" i="3"/>
  <c r="P68" i="3"/>
  <c r="M68" i="3"/>
  <c r="J68" i="3"/>
  <c r="G68" i="3"/>
  <c r="D68" i="3"/>
  <c r="S64" i="3"/>
  <c r="P64" i="3"/>
  <c r="M64" i="3"/>
  <c r="J64" i="3"/>
  <c r="G64" i="3"/>
  <c r="D64" i="3"/>
  <c r="S62" i="3"/>
  <c r="P62" i="3"/>
  <c r="M62" i="3"/>
  <c r="J62" i="3"/>
  <c r="G62" i="3"/>
  <c r="D62" i="3"/>
  <c r="S58" i="3"/>
  <c r="S57" i="3" s="1"/>
  <c r="P58" i="3"/>
  <c r="P57" i="3" s="1"/>
  <c r="M58" i="3"/>
  <c r="J58" i="3"/>
  <c r="G58" i="3"/>
  <c r="D58" i="3"/>
  <c r="S45" i="3"/>
  <c r="S44" i="3" s="1"/>
  <c r="P45" i="3"/>
  <c r="P44" i="3" s="1"/>
  <c r="M45" i="3"/>
  <c r="M44" i="3" s="1"/>
  <c r="J45" i="3"/>
  <c r="J44" i="3" s="1"/>
  <c r="G45" i="3"/>
  <c r="G44" i="3" s="1"/>
  <c r="D45" i="3"/>
  <c r="D44" i="3" s="1"/>
  <c r="S40" i="3"/>
  <c r="S39" i="3" s="1"/>
  <c r="P40" i="3"/>
  <c r="P39" i="3" s="1"/>
  <c r="M40" i="3"/>
  <c r="M39" i="3" s="1"/>
  <c r="J40" i="3"/>
  <c r="J39" i="3" s="1"/>
  <c r="G40" i="3"/>
  <c r="G39" i="3" s="1"/>
  <c r="D40" i="3"/>
  <c r="D39" i="3" s="1"/>
  <c r="S31" i="3"/>
  <c r="P31" i="3"/>
  <c r="M31" i="3"/>
  <c r="J31" i="3"/>
  <c r="G31" i="3"/>
  <c r="D31" i="3"/>
  <c r="S29" i="3"/>
  <c r="P29" i="3"/>
  <c r="M29" i="3"/>
  <c r="J29" i="3"/>
  <c r="G29" i="3"/>
  <c r="D29" i="3"/>
  <c r="S19" i="3"/>
  <c r="P19" i="3"/>
  <c r="M19" i="3"/>
  <c r="J19" i="3"/>
  <c r="G19" i="3"/>
  <c r="D19" i="3"/>
  <c r="S12" i="3"/>
  <c r="P12" i="3"/>
  <c r="M12" i="3"/>
  <c r="J12" i="3"/>
  <c r="G12" i="3"/>
  <c r="D12" i="3"/>
  <c r="S7" i="3"/>
  <c r="P7" i="3"/>
  <c r="M7" i="3"/>
  <c r="J7" i="3"/>
  <c r="G7" i="3"/>
  <c r="D7" i="3"/>
  <c r="D6" i="3" l="1"/>
  <c r="G108" i="3"/>
  <c r="D57" i="3"/>
  <c r="M105" i="3"/>
  <c r="S6" i="3"/>
  <c r="M115" i="3"/>
  <c r="G6" i="3"/>
  <c r="P105" i="3"/>
  <c r="J57" i="3"/>
  <c r="G129" i="3"/>
  <c r="S129" i="3"/>
  <c r="D100" i="3"/>
  <c r="J115" i="3"/>
  <c r="M57" i="3"/>
  <c r="G57" i="3"/>
  <c r="P67" i="3"/>
  <c r="P115" i="3"/>
  <c r="J129" i="3"/>
  <c r="M67" i="3"/>
  <c r="S115" i="3"/>
  <c r="M129" i="3"/>
  <c r="J105" i="3"/>
  <c r="S67" i="3"/>
  <c r="P129" i="3"/>
  <c r="S105" i="3"/>
  <c r="J67" i="3"/>
  <c r="J6" i="3"/>
  <c r="M6" i="3"/>
  <c r="G67" i="3"/>
  <c r="G105" i="3"/>
  <c r="D115" i="3"/>
  <c r="D129" i="3"/>
  <c r="P6" i="3"/>
  <c r="D67" i="3"/>
  <c r="G100" i="3"/>
  <c r="H100" i="3" s="1"/>
  <c r="D108" i="3"/>
  <c r="G115" i="3"/>
  <c r="J114" i="3" l="1"/>
  <c r="P56" i="3"/>
  <c r="G114" i="3"/>
  <c r="M56" i="3"/>
  <c r="J56" i="3"/>
  <c r="S114" i="3"/>
  <c r="M114" i="3"/>
  <c r="S56" i="3"/>
  <c r="P114" i="3"/>
  <c r="D105" i="3"/>
  <c r="G56" i="3"/>
  <c r="D114" i="3"/>
  <c r="D56" i="3" l="1"/>
  <c r="L6" i="1" l="1"/>
  <c r="C6" i="1"/>
  <c r="F6" i="1"/>
  <c r="G22" i="2"/>
  <c r="G13" i="2" s="1"/>
  <c r="F22" i="2"/>
  <c r="F10" i="2"/>
  <c r="G15" i="1"/>
  <c r="J15" i="1"/>
  <c r="M15" i="1"/>
  <c r="P15" i="1"/>
  <c r="D15" i="1"/>
  <c r="G31" i="1" l="1"/>
  <c r="J31" i="1"/>
  <c r="M31" i="1"/>
  <c r="P31" i="1"/>
  <c r="D31" i="1"/>
  <c r="E31" i="1" s="1"/>
  <c r="J7" i="1"/>
  <c r="M7" i="1"/>
  <c r="P7" i="1"/>
  <c r="G34" i="1" l="1"/>
  <c r="J34" i="1"/>
  <c r="M34" i="1"/>
  <c r="P34" i="1"/>
  <c r="G28" i="1"/>
  <c r="J28" i="1"/>
  <c r="M28" i="1"/>
  <c r="P28" i="1"/>
  <c r="G25" i="1"/>
  <c r="J25" i="1"/>
  <c r="M25" i="1"/>
  <c r="P25" i="1"/>
  <c r="G23" i="1"/>
  <c r="J23" i="1"/>
  <c r="K23" i="1" s="1"/>
  <c r="M23" i="1"/>
  <c r="P23" i="1"/>
  <c r="G21" i="1"/>
  <c r="J21" i="1"/>
  <c r="M21" i="1"/>
  <c r="P21" i="1"/>
  <c r="G17" i="1"/>
  <c r="J17" i="1"/>
  <c r="M17" i="1"/>
  <c r="P17" i="1"/>
  <c r="G12" i="1"/>
  <c r="J12" i="1"/>
  <c r="M12" i="1"/>
  <c r="P12" i="1"/>
  <c r="G9" i="1"/>
  <c r="J9" i="1"/>
  <c r="M9" i="1"/>
  <c r="N9" i="1" s="1"/>
  <c r="P9" i="1"/>
  <c r="D34" i="1"/>
  <c r="D28" i="1"/>
  <c r="D25" i="1"/>
  <c r="D23" i="1"/>
  <c r="D21" i="1"/>
  <c r="D17" i="1"/>
  <c r="D12" i="1"/>
  <c r="D9" i="1"/>
  <c r="D6" i="1" s="1"/>
  <c r="E6" i="1" l="1"/>
  <c r="G6" i="1"/>
  <c r="C36" i="1" s="1"/>
  <c r="J6" i="1"/>
  <c r="P6" i="1"/>
  <c r="M6" i="1"/>
  <c r="N6" i="1" s="1"/>
</calcChain>
</file>

<file path=xl/sharedStrings.xml><?xml version="1.0" encoding="utf-8"?>
<sst xmlns="http://schemas.openxmlformats.org/spreadsheetml/2006/main" count="257" uniqueCount="193">
  <si>
    <t>OZNAKA I NAZIV EKONOMSKE KLASIFIKACIJE PRIHODA I PRIMITAKA</t>
  </si>
  <si>
    <t>PRIHODI POSLOVANJA - UKUPNO PO IZVORIMA</t>
  </si>
  <si>
    <t>P R I H O D I   P O S L O V A N J A</t>
  </si>
  <si>
    <t>PRIHODI OD PRODAJE NEFINANCIJSKE IMOVINE</t>
  </si>
  <si>
    <t>Pomoći iz nenadležnog proračuna</t>
  </si>
  <si>
    <t>Pomoći iz državnog proračuna temljem prijenosa EU sredstava</t>
  </si>
  <si>
    <t>Prihodi od nefinancijske imovine</t>
  </si>
  <si>
    <t>Ostali prihodi od nefinancijske imovine</t>
  </si>
  <si>
    <t>Prihodi po posebnim propisima</t>
  </si>
  <si>
    <t>Prihodi od prodaje proizvoda i robe te pruženih usluga i prihodi od donacija</t>
  </si>
  <si>
    <t xml:space="preserve">Donacije od pravnih i fizičkih osoba </t>
  </si>
  <si>
    <t>Prihodi od financijske imovine</t>
  </si>
  <si>
    <t xml:space="preserve"> Vlastiti prihodi</t>
  </si>
  <si>
    <t>Prihodi za posebne namjene</t>
  </si>
  <si>
    <t>Donacije</t>
  </si>
  <si>
    <t>Kamate na oročena sredstva (31)</t>
  </si>
  <si>
    <t>Tekuće pomoći (52)</t>
  </si>
  <si>
    <t>Kapitalne pomoći (52)</t>
  </si>
  <si>
    <t>Ostali nespomenuti prihodi (43)</t>
  </si>
  <si>
    <t>Prihodi od pruženih usluga (31)</t>
  </si>
  <si>
    <t>Pomoći proračunu iz drugih proračuna</t>
  </si>
  <si>
    <t>Tekuće pomoći iz drugih proračuna (52)</t>
  </si>
  <si>
    <t>Tekuće pomoći (51)</t>
  </si>
  <si>
    <t>Kapitalne pomoći (51)</t>
  </si>
  <si>
    <t>Ostali prihodi od financijske imovine (31)</t>
  </si>
  <si>
    <t>Prihodi od zakupa i iznajmljivanja imovine (31)</t>
  </si>
  <si>
    <t>Prihodi od prodaje proizvoda i robe (31)</t>
  </si>
  <si>
    <t>Tekuće donacije (61)</t>
  </si>
  <si>
    <t>Kapitalne donacije (61)</t>
  </si>
  <si>
    <t>Ostali prihodi (31)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</si>
  <si>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</si>
  <si>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</si>
  <si>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</si>
  <si>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 xml:space="preserve">Nadležni proračun </t>
  </si>
  <si>
    <t>Naziv proračunskog korisnika: UMJETNIČKA ŠKOLA MIROSLAV MAGDALENIĆ ČAKOVEC</t>
  </si>
  <si>
    <t>Prijenosi između proračunskih korisnika istog proračuna</t>
  </si>
  <si>
    <t>Tekući prijenosi između proračunskih korisnika 
istog proračuna (51)</t>
  </si>
  <si>
    <t xml:space="preserve"> Pomoći-MZO</t>
  </si>
  <si>
    <t>Prihodi od pozitivnh tečajnih razlika</t>
  </si>
  <si>
    <t>Izvršenje prihoda i primitaka vlastitih i namjenskih sredstava za razdoblje od 01.01. do 30.06.2022.</t>
  </si>
  <si>
    <t>Izvještajno razdoblje:   01.01. DO 30.06.2022.</t>
  </si>
  <si>
    <t>POLUGODIŠNJI IZVJEŠTAJ O IZVRŠENJU FINANCIJSKOG PLANA 
UMJETNIČKE ŠKOLE MIROSLAV MAGDALENIĆ</t>
  </si>
  <si>
    <t>OPĆI DIO</t>
  </si>
  <si>
    <t>Plan tekuće godine</t>
  </si>
  <si>
    <t>Izvršenje 01.01.-30.06.2022.</t>
  </si>
  <si>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</si>
  <si>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</si>
  <si>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</si>
  <si>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</si>
  <si>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</si>
  <si>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</si>
  <si>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Izvršenje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</si>
  <si>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</si>
  <si>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</si>
  <si>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</si>
  <si>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</si>
  <si>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</si>
  <si>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</si>
  <si>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Predsjednik ŠO:</t>
  </si>
  <si>
    <t>_________________________________</t>
  </si>
  <si>
    <t>(Vjeran Vidović)</t>
  </si>
  <si>
    <t>Tekući plan za 2022.</t>
  </si>
  <si>
    <t>Izvršenje 30.06.2022.</t>
  </si>
  <si>
    <t>Indeks</t>
  </si>
  <si>
    <t>Naziv proračunskog korisnika:</t>
  </si>
  <si>
    <t>UMJETNIČKA ŠKOLA MIROSLAV MAGDALENIĆ ČAKOVEC</t>
  </si>
  <si>
    <t>Izvještajno razdoblje:</t>
  </si>
  <si>
    <t>01.01. do 30.06.2022.</t>
  </si>
  <si>
    <t>Oznaka i naziv ekonomske klasifikacije rashoda i izdataka</t>
  </si>
  <si>
    <t>Vlastiti prihodi (31)</t>
  </si>
  <si>
    <t>Prihodi za posebne namjene (43)</t>
  </si>
  <si>
    <t>Pomoći EU (51)</t>
  </si>
  <si>
    <t>Pomoći (52)</t>
  </si>
  <si>
    <t>Donacije (61)</t>
  </si>
  <si>
    <t>DECENTRALIZIRANA SREDSTVA 1024A100001</t>
  </si>
  <si>
    <t>RASHODI POSLOVANJA</t>
  </si>
  <si>
    <t>Naknade troškova zaposlenima</t>
  </si>
  <si>
    <t>Službena putovanja (12)</t>
  </si>
  <si>
    <t>Naknade za prijevoz (12)</t>
  </si>
  <si>
    <t>Stručno usavršavanje (12)</t>
  </si>
  <si>
    <t>Ostale naknade troškova (12)</t>
  </si>
  <si>
    <t>Rashodi za materijal i energiju</t>
  </si>
  <si>
    <t>Uredski materijal (12)</t>
  </si>
  <si>
    <t>Materijal i sirovine (12)</t>
  </si>
  <si>
    <t>Energija (12)</t>
  </si>
  <si>
    <t>Materijal i dijelovi za tekuće održavanje (12)</t>
  </si>
  <si>
    <t>Sitni inventar i auto gume (12)</t>
  </si>
  <si>
    <t>Službena i radna odjeća i obuća (12)</t>
  </si>
  <si>
    <t>Rashodi za usluge</t>
  </si>
  <si>
    <t>Usluge telefona, pošte i prijevoza (12)</t>
  </si>
  <si>
    <t>Usluge tekućeg i investicijskog održavanja (12)</t>
  </si>
  <si>
    <t>Usluge promidžbe i informiranja (12)</t>
  </si>
  <si>
    <t>Komunalne usluge (12)</t>
  </si>
  <si>
    <t>Zakupnine i najamnine (12)</t>
  </si>
  <si>
    <t>Zdravstvene i veteri.usluge (12)</t>
  </si>
  <si>
    <t>Intelektualne i osobne usluge (12)</t>
  </si>
  <si>
    <t>Računalne usluge (12)</t>
  </si>
  <si>
    <t>Ostale usluge (12)</t>
  </si>
  <si>
    <t>Naknade troškova osobama izvan radnog odnosa</t>
  </si>
  <si>
    <t>Naknade troškova osobama izvan radnog odnosa (12)</t>
  </si>
  <si>
    <t>Ostali nespomenuti rashodi poslovanja</t>
  </si>
  <si>
    <t xml:space="preserve">Naknade za rad predstavničkih tijela </t>
  </si>
  <si>
    <t xml:space="preserve">Premije osiguranja </t>
  </si>
  <si>
    <t>Reprezentacija (12)</t>
  </si>
  <si>
    <t>Članarine (12)</t>
  </si>
  <si>
    <t>Pristojbe i naknade (12)</t>
  </si>
  <si>
    <t>Troškovi sudskih postupaka (12)</t>
  </si>
  <si>
    <t>Ostali nespomenuti rashodi poslovanja (12)</t>
  </si>
  <si>
    <t>Financijski rashodi</t>
  </si>
  <si>
    <t>Ostali financijski rashodi</t>
  </si>
  <si>
    <t>Bankarske usluge i usluge platnog prometa (12)</t>
  </si>
  <si>
    <t>Zatezne kamate (12)</t>
  </si>
  <si>
    <t>Ostali nespomenuti financijski rashodi (12)</t>
  </si>
  <si>
    <t>Naknade građanima</t>
  </si>
  <si>
    <t>Ostale naknade građanima</t>
  </si>
  <si>
    <t>Naknade građanima u novcu</t>
  </si>
  <si>
    <t>Kazne</t>
  </si>
  <si>
    <t>Rashodi za zaposlene</t>
  </si>
  <si>
    <t>Plaće</t>
  </si>
  <si>
    <t>Ostali rashodi za zaposlene</t>
  </si>
  <si>
    <t xml:space="preserve">Doprinosi </t>
  </si>
  <si>
    <t>Materijalni rashodi</t>
  </si>
  <si>
    <t>Rashodi za nabavu proizvedene dugotrajne imovine</t>
  </si>
  <si>
    <t>Postrojenja i oprema</t>
  </si>
  <si>
    <t>Komunikacijska oprema</t>
  </si>
  <si>
    <t>Pomoći-Grad 
(52)</t>
  </si>
  <si>
    <t>Pomoći-MZO
 (52)</t>
  </si>
  <si>
    <t>PROGRAMI ŠKOLSTVA 1035A100002</t>
  </si>
  <si>
    <t>Plaće za redovan rad (11,43,52)</t>
  </si>
  <si>
    <t>Plaće za prekovremeni rad</t>
  </si>
  <si>
    <t>Plaće za posebne uvjete rada (52)</t>
  </si>
  <si>
    <t>Ostali rashodi za zaposlene (11)</t>
  </si>
  <si>
    <t>Doprinosi za zdravstveno osiguranje (11,43,52)</t>
  </si>
  <si>
    <t>Doprinosi za osiguranje u slučaju nezaposlenosti (11,43,52)</t>
  </si>
  <si>
    <t>Službena putovanja (31,43,61)</t>
  </si>
  <si>
    <t>Naknade za prijevoz (11,52)</t>
  </si>
  <si>
    <t>Stručno usavršavanje (31,43,52)</t>
  </si>
  <si>
    <t>Ostale naknade troškova (43)</t>
  </si>
  <si>
    <t>Uredski materijal (31,43,52,61)</t>
  </si>
  <si>
    <t>Materijal i sirovine (43,52)</t>
  </si>
  <si>
    <t>Energija (31,43,52)</t>
  </si>
  <si>
    <t>Materijal i dijelovi za tekuće održavanje (43,52,61)</t>
  </si>
  <si>
    <t>Sitni inventar i auto gume (31,43,52,61,71)</t>
  </si>
  <si>
    <t>Službena i radna odjeća i obuća (52,61)</t>
  </si>
  <si>
    <t>Usluge telefona, pošte i prijevoza (31,43,52,61)</t>
  </si>
  <si>
    <t>Usluge tekućeg i investicijskog održavanja (31,43,52)</t>
  </si>
  <si>
    <t>Usluge promidžbe i informiranja (43)</t>
  </si>
  <si>
    <t>Komunalne usluge (11,43)</t>
  </si>
  <si>
    <t>Zakupnine i najamnine (43)</t>
  </si>
  <si>
    <t>Zdravstvene i veteri.usluge (43,52)</t>
  </si>
  <si>
    <t>Intelektualne i osobne usluge (43,52)</t>
  </si>
  <si>
    <t>Računalne usluge (52)</t>
  </si>
  <si>
    <t>Ostale usluge (31,43,52,61)</t>
  </si>
  <si>
    <t>Naknade troškova osobama izvan radnog odnosa (11,43,52)</t>
  </si>
  <si>
    <t>Naknade za rad predstavničkih tijela (52)</t>
  </si>
  <si>
    <t>Premije osiguranja (43,52)</t>
  </si>
  <si>
    <t>Reprezentacija (43,52,61)</t>
  </si>
  <si>
    <t>Članarine (43,52)</t>
  </si>
  <si>
    <t>Pristojbe i naknade</t>
  </si>
  <si>
    <t>Troškvi sudskih postupaka</t>
  </si>
  <si>
    <t>Ostali nespomenuti rashodi poslovanja (31,43,52,61)</t>
  </si>
  <si>
    <t>Bankarske usluge i usluge platnog prometa (31)</t>
  </si>
  <si>
    <t>Negativne tečajne razlike (43,52)</t>
  </si>
  <si>
    <t>Zatezne kamate</t>
  </si>
  <si>
    <t>Naknade građanima u naravi (52,61)</t>
  </si>
  <si>
    <t>Ostali rashodi</t>
  </si>
  <si>
    <t>Tekuće donacije</t>
  </si>
  <si>
    <t>Tekuće donacije u novcu (31,61)</t>
  </si>
  <si>
    <t>Tekuće donacije u naravi</t>
  </si>
  <si>
    <t>R A S H O D I   Z A   N A B A V U   N E F I N A N C I  J S K E   I M O V I N E</t>
  </si>
  <si>
    <t>Uredska oprema i namještaj (31,43,52,61)</t>
  </si>
  <si>
    <t>Oprema za održavanje i zaštitu (31,71)</t>
  </si>
  <si>
    <t>Sportska i glazbena oprema (31,43)</t>
  </si>
  <si>
    <t>Uređaji, strojevi i oprema za ostale namjene (31,43,52)</t>
  </si>
  <si>
    <t>Knjige, umjetnička djela i ostalo</t>
  </si>
  <si>
    <t>Knjige (31,43,52,61)</t>
  </si>
  <si>
    <t>Muzejski izlošci</t>
  </si>
  <si>
    <t>Nematerijalna proizvedena imovina</t>
  </si>
  <si>
    <t xml:space="preserve">Ulaganje u računalne programe </t>
  </si>
  <si>
    <t xml:space="preserve">Umjetnička, literarna i znanstvena djela </t>
  </si>
  <si>
    <t>Rashodi za dodatna ulaganja na nefinancijskoj imovini</t>
  </si>
  <si>
    <t>Dodtana ulaganja na građevinskim objektima</t>
  </si>
  <si>
    <t>Dodatna ulaganja na građevinskim objektima</t>
  </si>
  <si>
    <t>Dodatna ulaganja za ostalu nefinancijsku imovinu</t>
  </si>
  <si>
    <t>Izdaci za otplatu glavnice primljenih kredita i zajmova</t>
  </si>
  <si>
    <t>Otplata glavnice primljenih zajmova od trg. dr. i obrtnika izvan javnog sektora</t>
  </si>
  <si>
    <t>Prijevozna sredstva</t>
  </si>
  <si>
    <t>Ukupno rashodi</t>
  </si>
  <si>
    <t>Ukupno rashodi:</t>
  </si>
  <si>
    <t>UKUPNO IZVRŠENI PRIHODI</t>
  </si>
  <si>
    <t>U Čakovcu, 19.07.2022.</t>
  </si>
  <si>
    <t>KLASA: 400-02/22-01/03</t>
  </si>
  <si>
    <t>UR.BROJ: 2109-50-22-02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</si>
</sst>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6" xfId="0" quotePrefix="1" applyFont="1" applyBorder="1" applyAlignment="1">
      <alignment horizontal="left" wrapText="1"/>
    </xf>
    <xf numFmtId="0" fontId="14" fillId="0" borderId="7" xfId="0" quotePrefix="1" applyFont="1" applyBorder="1" applyAlignment="1">
      <alignment horizontal="left" wrapText="1"/>
    </xf>
    <xf numFmtId="0" fontId="14" fillId="0" borderId="7" xfId="0" quotePrefix="1" applyFont="1" applyBorder="1" applyAlignment="1">
      <alignment horizontal="center" wrapText="1"/>
    </xf>
    <xf numFmtId="0" fontId="14" fillId="0" borderId="7" xfId="0" quotePrefix="1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6" fillId="2" borderId="6" xfId="0" applyFont="1" applyFill="1" applyBorder="1" applyAlignment="1">
      <alignment horizontal="left"/>
    </xf>
    <xf numFmtId="0" fontId="18" fillId="2" borderId="7" xfId="0" applyFont="1" applyFill="1" applyBorder="1"/>
    <xf numFmtId="3" fontId="10" fillId="0" borderId="0" xfId="0" applyNumberFormat="1" applyFont="1"/>
    <xf numFmtId="4" fontId="16" fillId="2" borderId="1" xfId="0" applyNumberFormat="1" applyFont="1" applyFill="1" applyBorder="1" applyAlignment="1">
      <alignment horizontal="right" wrapText="1"/>
    </xf>
    <xf numFmtId="164" fontId="14" fillId="2" borderId="1" xfId="0" applyNumberFormat="1" applyFont="1" applyFill="1" applyBorder="1" applyAlignment="1">
      <alignment horizontal="right" wrapText="1"/>
    </xf>
    <xf numFmtId="3" fontId="14" fillId="3" borderId="6" xfId="0" quotePrefix="1" applyNumberFormat="1" applyFont="1" applyFill="1" applyBorder="1" applyAlignment="1">
      <alignment horizontal="right"/>
    </xf>
    <xf numFmtId="3" fontId="14" fillId="3" borderId="1" xfId="0" quotePrefix="1" applyNumberFormat="1" applyFont="1" applyFill="1" applyBorder="1" applyAlignment="1">
      <alignment horizontal="right"/>
    </xf>
    <xf numFmtId="3" fontId="14" fillId="2" borderId="6" xfId="0" quotePrefix="1" applyNumberFormat="1" applyFont="1" applyFill="1" applyBorder="1" applyAlignment="1">
      <alignment horizontal="right"/>
    </xf>
    <xf numFmtId="3" fontId="19" fillId="2" borderId="1" xfId="0" quotePrefix="1" applyNumberFormat="1" applyFont="1" applyFill="1" applyBorder="1" applyAlignment="1">
      <alignment horizontal="right"/>
    </xf>
    <xf numFmtId="3" fontId="13" fillId="0" borderId="0" xfId="0" applyNumberFormat="1" applyFont="1"/>
    <xf numFmtId="0" fontId="13" fillId="0" borderId="0" xfId="0" applyFont="1"/>
    <xf numFmtId="3" fontId="14" fillId="0" borderId="1" xfId="0" applyNumberFormat="1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11" fillId="0" borderId="0" xfId="0" quotePrefix="1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15" fillId="0" borderId="0" xfId="0" applyNumberFormat="1" applyFont="1"/>
    <xf numFmtId="2" fontId="5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1" fontId="4" fillId="0" borderId="1" xfId="0" applyNumberFormat="1" applyFont="1" applyBorder="1"/>
    <xf numFmtId="2" fontId="6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2" fontId="5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2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2" fontId="2" fillId="0" borderId="0" xfId="0" applyNumberFormat="1" applyFont="1"/>
    <xf numFmtId="2" fontId="8" fillId="0" borderId="1" xfId="0" applyNumberFormat="1" applyFont="1" applyBorder="1"/>
    <xf numFmtId="2" fontId="23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2" fontId="24" fillId="0" borderId="1" xfId="0" applyNumberFormat="1" applyFont="1" applyBorder="1"/>
    <xf numFmtId="2" fontId="5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wrapText="1"/>
    </xf>
    <xf numFmtId="2" fontId="25" fillId="0" borderId="1" xfId="0" applyNumberFormat="1" applyFont="1" applyBorder="1"/>
    <xf numFmtId="2" fontId="2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wrapText="1"/>
    </xf>
    <xf numFmtId="1" fontId="6" fillId="0" borderId="1" xfId="0" applyNumberFormat="1" applyFont="1" applyBorder="1"/>
    <xf numFmtId="0" fontId="4" fillId="0" borderId="1" xfId="0" applyFont="1" applyBorder="1" applyAlignment="1"/>
    <xf numFmtId="1" fontId="6" fillId="0" borderId="1" xfId="0" applyNumberFormat="1" applyFont="1" applyBorder="1" applyAlignment="1">
      <alignment wrapText="1"/>
    </xf>
    <xf numFmtId="0" fontId="16" fillId="0" borderId="6" xfId="0" quotePrefix="1" applyFont="1" applyBorder="1" applyAlignment="1">
      <alignment horizontal="left"/>
    </xf>
    <xf numFmtId="0" fontId="18" fillId="0" borderId="7" xfId="0" applyFont="1" applyBorder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2" borderId="6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wrapText="1"/>
    </xf>
    <xf numFmtId="0" fontId="18" fillId="2" borderId="7" xfId="0" applyFont="1" applyFill="1" applyBorder="1"/>
    <xf numFmtId="0" fontId="16" fillId="0" borderId="6" xfId="0" applyFont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16" fillId="0" borderId="6" xfId="0" quotePrefix="1" applyFont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6" fillId="2" borderId="6" xfId="0" quotePrefix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1" fillId="0" borderId="0" xfId="0" quotePrefix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/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10" workbookViewId="0">
      <selection activeCell="A27" sqref="A27"/>
    </sheetView>
  </sheetViews>
  <sheetFormatPr defaultColWidth="11.42578125" defaultRowHeight="12.75" x14ac:dyDescent="0.2"/>
  <cols>
    <col min="1" max="2" width="4.28515625" style="14" customWidth="1"/>
    <col min="3" max="3" width="5.5703125" style="14" customWidth="1"/>
    <col min="4" max="4" width="5.28515625" style="43" customWidth="1"/>
    <col min="5" max="5" width="44.7109375" style="14" customWidth="1"/>
    <col min="6" max="7" width="30.7109375" style="14" customWidth="1"/>
    <col min="8" max="8" width="16.28515625" style="14" bestFit="1" customWidth="1"/>
    <col min="9" max="9" width="21.7109375" style="14" bestFit="1" customWidth="1"/>
    <col min="10" max="16384" width="11.42578125" style="14"/>
  </cols>
  <sheetData>
    <row r="2" spans="1:8" ht="15" x14ac:dyDescent="0.25">
      <c r="A2" s="100"/>
      <c r="B2" s="100"/>
      <c r="C2" s="100"/>
      <c r="D2" s="100"/>
      <c r="E2" s="100"/>
      <c r="F2" s="100"/>
      <c r="G2" s="100"/>
    </row>
    <row r="3" spans="1:8" ht="48" customHeight="1" x14ac:dyDescent="0.2">
      <c r="A3" s="101" t="s">
        <v>41</v>
      </c>
      <c r="B3" s="101"/>
      <c r="C3" s="101"/>
      <c r="D3" s="101"/>
      <c r="E3" s="101"/>
      <c r="F3" s="101"/>
      <c r="G3" s="101"/>
    </row>
    <row r="4" spans="1:8" s="15" customFormat="1" ht="26.25" customHeight="1" x14ac:dyDescent="0.2">
      <c r="A4" s="101" t="s">
        <v>42</v>
      </c>
      <c r="B4" s="101"/>
      <c r="C4" s="101"/>
      <c r="D4" s="101"/>
      <c r="E4" s="101"/>
      <c r="F4" s="101"/>
      <c r="G4" s="102"/>
    </row>
    <row r="5" spans="1:8" ht="15.75" customHeight="1" x14ac:dyDescent="0.25">
      <c r="A5" s="16"/>
      <c r="B5" s="17"/>
      <c r="C5" s="17"/>
      <c r="D5" s="17"/>
      <c r="E5" s="17"/>
    </row>
    <row r="6" spans="1:8" ht="29.45" customHeight="1" x14ac:dyDescent="0.25">
      <c r="A6" s="18"/>
      <c r="B6" s="19"/>
      <c r="C6" s="19"/>
      <c r="D6" s="20"/>
      <c r="E6" s="21"/>
      <c r="F6" s="22" t="s">
        <v>43</v>
      </c>
      <c r="G6" s="22" t="s">
        <v>44</v>
      </c>
    </row>
    <row r="7" spans="1:8" ht="27.75" customHeight="1" x14ac:dyDescent="0.25">
      <c r="A7" s="103" t="s">
        <v>45</v>
      </c>
      <c r="B7" s="104"/>
      <c r="C7" s="104"/>
      <c r="D7" s="104"/>
      <c r="E7" s="105"/>
      <c r="F7" s="23">
        <v>5946180</v>
      </c>
      <c r="G7" s="23">
        <v>3201016.51</v>
      </c>
    </row>
    <row r="8" spans="1:8" ht="22.5" customHeight="1" x14ac:dyDescent="0.25">
      <c r="A8" s="106" t="s">
        <v>46</v>
      </c>
      <c r="B8" s="107"/>
      <c r="C8" s="107"/>
      <c r="D8" s="107"/>
      <c r="E8" s="99"/>
      <c r="F8" s="24">
        <v>5946180</v>
      </c>
      <c r="G8" s="24">
        <v>3201016.51</v>
      </c>
    </row>
    <row r="9" spans="1:8" ht="22.5" customHeight="1" x14ac:dyDescent="0.25">
      <c r="A9" s="98" t="s">
        <v>3</v>
      </c>
      <c r="B9" s="99"/>
      <c r="C9" s="99"/>
      <c r="D9" s="99"/>
      <c r="E9" s="99"/>
      <c r="F9" s="24">
        <v>0</v>
      </c>
      <c r="G9" s="24">
        <v>0</v>
      </c>
    </row>
    <row r="10" spans="1:8" ht="22.5" customHeight="1" x14ac:dyDescent="0.25">
      <c r="A10" s="25" t="s">
        <v>47</v>
      </c>
      <c r="B10" s="26"/>
      <c r="C10" s="26"/>
      <c r="D10" s="26"/>
      <c r="E10" s="26"/>
      <c r="F10" s="23">
        <f>SUM(F11:F12)</f>
        <v>6266180</v>
      </c>
      <c r="G10" s="23">
        <v>3217281.48</v>
      </c>
    </row>
    <row r="11" spans="1:8" ht="22.5" customHeight="1" x14ac:dyDescent="0.25">
      <c r="A11" s="108" t="s">
        <v>48</v>
      </c>
      <c r="B11" s="107"/>
      <c r="C11" s="107"/>
      <c r="D11" s="107"/>
      <c r="E11" s="109"/>
      <c r="F11" s="24">
        <v>5861180</v>
      </c>
      <c r="G11" s="24">
        <v>3125790.6</v>
      </c>
      <c r="H11" s="27"/>
    </row>
    <row r="12" spans="1:8" ht="22.5" customHeight="1" x14ac:dyDescent="0.25">
      <c r="A12" s="98" t="s">
        <v>49</v>
      </c>
      <c r="B12" s="99"/>
      <c r="C12" s="99"/>
      <c r="D12" s="99"/>
      <c r="E12" s="99"/>
      <c r="F12" s="24">
        <v>405000</v>
      </c>
      <c r="G12" s="24">
        <v>91490.880000000005</v>
      </c>
      <c r="H12" s="27"/>
    </row>
    <row r="13" spans="1:8" ht="22.5" customHeight="1" x14ac:dyDescent="0.25">
      <c r="A13" s="110" t="s">
        <v>50</v>
      </c>
      <c r="B13" s="104"/>
      <c r="C13" s="104"/>
      <c r="D13" s="104"/>
      <c r="E13" s="104"/>
      <c r="F13" s="28">
        <v>-320000</v>
      </c>
      <c r="G13" s="29">
        <f>(G10+G22)-G7</f>
        <v>17824.970000000205</v>
      </c>
      <c r="H13" s="27"/>
    </row>
    <row r="14" spans="1:8" ht="25.5" customHeight="1" x14ac:dyDescent="0.2">
      <c r="A14" s="111"/>
      <c r="B14" s="111"/>
      <c r="C14" s="111"/>
      <c r="D14" s="111"/>
      <c r="E14" s="111"/>
      <c r="F14" s="111"/>
      <c r="G14" s="111"/>
    </row>
    <row r="15" spans="1:8" ht="27.75" customHeight="1" x14ac:dyDescent="0.25">
      <c r="A15" s="18"/>
      <c r="B15" s="19"/>
      <c r="C15" s="19"/>
      <c r="D15" s="20"/>
      <c r="E15" s="21"/>
      <c r="F15" s="22" t="s">
        <v>43</v>
      </c>
      <c r="G15" s="22" t="s">
        <v>51</v>
      </c>
      <c r="H15" s="27"/>
    </row>
    <row r="16" spans="1:8" ht="30.75" customHeight="1" x14ac:dyDescent="0.25">
      <c r="A16" s="112" t="s">
        <v>52</v>
      </c>
      <c r="B16" s="113"/>
      <c r="C16" s="113"/>
      <c r="D16" s="113"/>
      <c r="E16" s="114"/>
      <c r="F16" s="30"/>
      <c r="G16" s="31"/>
      <c r="H16" s="27"/>
    </row>
    <row r="17" spans="1:9" ht="34.5" customHeight="1" x14ac:dyDescent="0.25">
      <c r="A17" s="115" t="s">
        <v>53</v>
      </c>
      <c r="B17" s="116"/>
      <c r="C17" s="116"/>
      <c r="D17" s="116"/>
      <c r="E17" s="117"/>
      <c r="F17" s="32">
        <v>320000</v>
      </c>
      <c r="G17" s="33"/>
      <c r="H17" s="27"/>
    </row>
    <row r="18" spans="1:9" s="35" customFormat="1" ht="25.5" customHeight="1" x14ac:dyDescent="0.25">
      <c r="A18" s="118"/>
      <c r="B18" s="119"/>
      <c r="C18" s="119"/>
      <c r="D18" s="119"/>
      <c r="E18" s="119"/>
      <c r="F18" s="120"/>
      <c r="G18" s="120"/>
      <c r="H18" s="34"/>
    </row>
    <row r="19" spans="1:9" s="35" customFormat="1" ht="27.75" customHeight="1" x14ac:dyDescent="0.25">
      <c r="A19" s="18"/>
      <c r="B19" s="19"/>
      <c r="C19" s="19"/>
      <c r="D19" s="20"/>
      <c r="E19" s="21"/>
      <c r="F19" s="22" t="s">
        <v>43</v>
      </c>
      <c r="G19" s="22" t="s">
        <v>51</v>
      </c>
      <c r="H19" s="34"/>
      <c r="I19" s="34"/>
    </row>
    <row r="20" spans="1:9" s="35" customFormat="1" ht="22.5" customHeight="1" x14ac:dyDescent="0.25">
      <c r="A20" s="106" t="s">
        <v>54</v>
      </c>
      <c r="B20" s="107"/>
      <c r="C20" s="107"/>
      <c r="D20" s="107"/>
      <c r="E20" s="107"/>
      <c r="F20" s="36">
        <v>0</v>
      </c>
      <c r="G20" s="36">
        <v>0</v>
      </c>
      <c r="H20" s="34"/>
    </row>
    <row r="21" spans="1:9" s="35" customFormat="1" ht="33.75" customHeight="1" x14ac:dyDescent="0.25">
      <c r="A21" s="106" t="s">
        <v>55</v>
      </c>
      <c r="B21" s="107"/>
      <c r="C21" s="107"/>
      <c r="D21" s="107"/>
      <c r="E21" s="107"/>
      <c r="F21" s="36">
        <v>2340</v>
      </c>
      <c r="G21" s="36">
        <v>1560</v>
      </c>
    </row>
    <row r="22" spans="1:9" s="35" customFormat="1" ht="22.5" customHeight="1" x14ac:dyDescent="0.25">
      <c r="A22" s="110" t="s">
        <v>56</v>
      </c>
      <c r="B22" s="104"/>
      <c r="C22" s="104"/>
      <c r="D22" s="104"/>
      <c r="E22" s="104"/>
      <c r="F22" s="37">
        <f>F21</f>
        <v>2340</v>
      </c>
      <c r="G22" s="37">
        <f>G21</f>
        <v>1560</v>
      </c>
      <c r="H22" s="38"/>
      <c r="I22" s="34"/>
    </row>
    <row r="23" spans="1:9" s="35" customFormat="1" ht="25.5" customHeight="1" x14ac:dyDescent="0.25">
      <c r="A23" s="118"/>
      <c r="B23" s="119"/>
      <c r="C23" s="119"/>
      <c r="D23" s="119"/>
      <c r="E23" s="119"/>
      <c r="F23" s="120"/>
      <c r="G23" s="120"/>
    </row>
    <row r="24" spans="1:9" s="35" customFormat="1" ht="22.5" customHeight="1" x14ac:dyDescent="0.25">
      <c r="A24" s="108" t="s">
        <v>57</v>
      </c>
      <c r="B24" s="107"/>
      <c r="C24" s="107"/>
      <c r="D24" s="107"/>
      <c r="E24" s="107"/>
      <c r="F24" s="36">
        <v>0</v>
      </c>
      <c r="G24" s="36">
        <v>0</v>
      </c>
    </row>
    <row r="25" spans="1:9" s="35" customFormat="1" ht="18" customHeight="1" x14ac:dyDescent="0.25">
      <c r="A25" s="39"/>
      <c r="B25" s="17"/>
      <c r="C25" s="17"/>
      <c r="D25" s="17"/>
      <c r="E25" s="17"/>
    </row>
    <row r="26" spans="1:9" x14ac:dyDescent="0.2">
      <c r="A26" s="40" t="s">
        <v>191</v>
      </c>
      <c r="B26" s="40"/>
      <c r="C26" s="40"/>
      <c r="D26" s="41"/>
      <c r="E26" s="42"/>
    </row>
    <row r="27" spans="1:9" x14ac:dyDescent="0.2">
      <c r="A27" s="40" t="s">
        <v>192</v>
      </c>
      <c r="B27" s="40"/>
      <c r="C27" s="40"/>
      <c r="D27" s="41"/>
      <c r="E27" s="40"/>
      <c r="G27" s="14" t="s">
        <v>58</v>
      </c>
    </row>
    <row r="28" spans="1:9" x14ac:dyDescent="0.2">
      <c r="G28" s="14" t="s">
        <v>59</v>
      </c>
    </row>
    <row r="29" spans="1:9" x14ac:dyDescent="0.2">
      <c r="A29" s="14" t="s">
        <v>190</v>
      </c>
      <c r="G29" s="14" t="s">
        <v>60</v>
      </c>
    </row>
    <row r="30" spans="1:9" x14ac:dyDescent="0.2">
      <c r="F30" s="27"/>
      <c r="G30" s="27"/>
    </row>
    <row r="31" spans="1:9" x14ac:dyDescent="0.2">
      <c r="F31" s="27"/>
      <c r="G31" s="27"/>
    </row>
    <row r="32" spans="1:9" x14ac:dyDescent="0.2">
      <c r="E32" s="44"/>
      <c r="F32" s="45"/>
      <c r="G32" s="45"/>
    </row>
    <row r="33" spans="5:7" x14ac:dyDescent="0.2">
      <c r="E33" s="44"/>
      <c r="F33" s="27"/>
      <c r="G33" s="27"/>
    </row>
    <row r="34" spans="5:7" x14ac:dyDescent="0.2">
      <c r="E34" s="44"/>
      <c r="F34" s="27"/>
      <c r="G34" s="27"/>
    </row>
    <row r="35" spans="5:7" x14ac:dyDescent="0.2">
      <c r="E35" s="44"/>
      <c r="F35" s="27"/>
      <c r="G35" s="27"/>
    </row>
    <row r="36" spans="5:7" x14ac:dyDescent="0.2">
      <c r="E36" s="44"/>
      <c r="F36" s="27"/>
      <c r="G36" s="27"/>
    </row>
    <row r="37" spans="5:7" x14ac:dyDescent="0.2">
      <c r="E37" s="44"/>
    </row>
    <row r="42" spans="5:7" x14ac:dyDescent="0.2">
      <c r="F42" s="27"/>
    </row>
    <row r="43" spans="5:7" x14ac:dyDescent="0.2">
      <c r="F43" s="27"/>
    </row>
    <row r="44" spans="5:7" x14ac:dyDescent="0.2">
      <c r="F44" s="27"/>
    </row>
  </sheetData>
  <mergeCells count="18">
    <mergeCell ref="A24:E24"/>
    <mergeCell ref="A11:E11"/>
    <mergeCell ref="A12:E12"/>
    <mergeCell ref="A13:E13"/>
    <mergeCell ref="A14:G14"/>
    <mergeCell ref="A16:E16"/>
    <mergeCell ref="A17:E17"/>
    <mergeCell ref="A18:G18"/>
    <mergeCell ref="A20:E20"/>
    <mergeCell ref="A21:E21"/>
    <mergeCell ref="A22:E22"/>
    <mergeCell ref="A23:G23"/>
    <mergeCell ref="A9:E9"/>
    <mergeCell ref="A2:G2"/>
    <mergeCell ref="A3:G3"/>
    <mergeCell ref="A4:G4"/>
    <mergeCell ref="A7:E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D31" sqref="D31"/>
    </sheetView>
  </sheetViews>
  <sheetFormatPr defaultRowHeight="15" x14ac:dyDescent="0.25"/>
  <cols>
    <col min="1" max="1" width="9.140625" style="11"/>
    <col min="2" max="2" width="44.5703125" style="11" customWidth="1"/>
    <col min="3" max="3" width="15.5703125" style="11" customWidth="1"/>
    <col min="4" max="4" width="15" style="11" customWidth="1"/>
    <col min="5" max="5" width="11.140625" style="11" customWidth="1"/>
    <col min="6" max="6" width="14.7109375" style="11" customWidth="1"/>
    <col min="7" max="7" width="13" style="11" customWidth="1"/>
    <col min="8" max="9" width="14.85546875" style="11" customWidth="1"/>
    <col min="10" max="10" width="14.5703125" style="11" customWidth="1"/>
    <col min="11" max="11" width="13.140625" style="11" customWidth="1"/>
    <col min="12" max="12" width="15.85546875" style="11" customWidth="1"/>
    <col min="13" max="13" width="13.140625" style="11" customWidth="1"/>
    <col min="14" max="14" width="12.42578125" style="11" customWidth="1"/>
    <col min="15" max="15" width="13.85546875" style="11" customWidth="1"/>
    <col min="16" max="16" width="14.7109375" style="11" customWidth="1"/>
    <col min="17" max="17" width="13" style="11" customWidth="1"/>
  </cols>
  <sheetData>
    <row r="1" spans="1:17" ht="27.75" customHeight="1" x14ac:dyDescent="0.25">
      <c r="A1" s="123" t="s">
        <v>34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0" customHeight="1" x14ac:dyDescent="0.25">
      <c r="A2" s="128" t="s">
        <v>40</v>
      </c>
      <c r="B2" s="128"/>
      <c r="C2" s="127" t="s">
        <v>39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1" customFormat="1" x14ac:dyDescent="0.25">
      <c r="A3" s="129" t="s">
        <v>0</v>
      </c>
      <c r="B3" s="129"/>
      <c r="C3" s="130" t="s">
        <v>33</v>
      </c>
      <c r="D3" s="131"/>
      <c r="E3" s="132"/>
      <c r="F3" s="133" t="s">
        <v>12</v>
      </c>
      <c r="G3" s="134"/>
      <c r="H3" s="135"/>
      <c r="I3" s="136" t="s">
        <v>13</v>
      </c>
      <c r="J3" s="137"/>
      <c r="K3" s="138"/>
      <c r="L3" s="139" t="s">
        <v>37</v>
      </c>
      <c r="M3" s="134"/>
      <c r="N3" s="135"/>
      <c r="O3" s="139" t="s">
        <v>14</v>
      </c>
      <c r="P3" s="134"/>
      <c r="Q3" s="135"/>
    </row>
    <row r="4" spans="1:17" s="3" customFormat="1" ht="24.75" customHeight="1" x14ac:dyDescent="0.25">
      <c r="A4" s="126">
        <v>1</v>
      </c>
      <c r="B4" s="126"/>
      <c r="C4" s="53" t="s">
        <v>61</v>
      </c>
      <c r="D4" s="54" t="s">
        <v>62</v>
      </c>
      <c r="E4" s="12" t="s">
        <v>63</v>
      </c>
      <c r="F4" s="13" t="s">
        <v>61</v>
      </c>
      <c r="G4" s="13" t="s">
        <v>62</v>
      </c>
      <c r="H4" s="12" t="s">
        <v>63</v>
      </c>
      <c r="I4" s="13" t="s">
        <v>61</v>
      </c>
      <c r="J4" s="13" t="s">
        <v>62</v>
      </c>
      <c r="K4" s="13" t="s">
        <v>63</v>
      </c>
      <c r="L4" s="13" t="s">
        <v>61</v>
      </c>
      <c r="M4" s="13" t="s">
        <v>62</v>
      </c>
      <c r="N4" s="12" t="s">
        <v>63</v>
      </c>
      <c r="O4" s="13" t="s">
        <v>61</v>
      </c>
      <c r="P4" s="13" t="s">
        <v>62</v>
      </c>
      <c r="Q4" s="12" t="s">
        <v>63</v>
      </c>
    </row>
    <row r="5" spans="1:17" s="3" customFormat="1" ht="18" customHeight="1" x14ac:dyDescent="0.25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s="2" customFormat="1" x14ac:dyDescent="0.25">
      <c r="A6" s="6">
        <v>6</v>
      </c>
      <c r="B6" s="6" t="s">
        <v>1</v>
      </c>
      <c r="C6" s="49">
        <f>SUM(C7+C9+C12+C15+C17+C21+C23+C25+C28+C31+C34)</f>
        <v>325000</v>
      </c>
      <c r="D6" s="49">
        <f>SUM(D7+D9+D12+D15+D17+D21+D23+D25+D28+D31+D34)</f>
        <v>197292</v>
      </c>
      <c r="E6" s="50">
        <f>(D6/C6)*100</f>
        <v>60.705230769230766</v>
      </c>
      <c r="F6" s="49">
        <f>SUM(F7+F9+F12+F15+F17+F21+F23+F25+F28+F31+F34)</f>
        <v>5</v>
      </c>
      <c r="G6" s="6">
        <f>SUM(G7+G9+G12+G15+G17+G21+G23+G25+G28+G31+G34)</f>
        <v>1.81</v>
      </c>
      <c r="H6" s="6"/>
      <c r="I6" s="6"/>
      <c r="J6" s="49">
        <f t="shared" ref="J6:P6" si="0">SUM(J7+J9+J12+J15+J17+J21+J23+J25+J28+J31+J34)</f>
        <v>327100</v>
      </c>
      <c r="K6" s="6"/>
      <c r="L6" s="49">
        <f t="shared" si="0"/>
        <v>5121175</v>
      </c>
      <c r="M6" s="49">
        <f t="shared" si="0"/>
        <v>2675122.7000000002</v>
      </c>
      <c r="N6" s="50">
        <f>(M6/L6)*100</f>
        <v>52.236502365179874</v>
      </c>
      <c r="O6" s="50"/>
      <c r="P6" s="49">
        <f t="shared" si="0"/>
        <v>1500</v>
      </c>
      <c r="Q6" s="6"/>
    </row>
    <row r="7" spans="1:17" s="4" customFormat="1" x14ac:dyDescent="0.25">
      <c r="A7" s="7">
        <v>631</v>
      </c>
      <c r="B7" s="7" t="s">
        <v>20</v>
      </c>
      <c r="C7" s="7"/>
      <c r="D7" s="7"/>
      <c r="E7" s="7"/>
      <c r="F7" s="7"/>
      <c r="G7" s="7"/>
      <c r="H7" s="7"/>
      <c r="I7" s="7"/>
      <c r="J7" s="7">
        <f t="shared" ref="J7:P7" si="1">SUM(J8)</f>
        <v>0</v>
      </c>
      <c r="K7" s="7"/>
      <c r="L7" s="7"/>
      <c r="M7" s="7">
        <f t="shared" si="1"/>
        <v>0</v>
      </c>
      <c r="N7" s="50"/>
      <c r="O7" s="50"/>
      <c r="P7" s="7">
        <f t="shared" si="1"/>
        <v>0</v>
      </c>
      <c r="Q7" s="7"/>
    </row>
    <row r="8" spans="1:17" x14ac:dyDescent="0.25">
      <c r="A8" s="8">
        <v>6331</v>
      </c>
      <c r="B8" s="8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/>
      <c r="O8" s="50"/>
      <c r="P8" s="8"/>
      <c r="Q8" s="8"/>
    </row>
    <row r="9" spans="1:17" s="4" customFormat="1" x14ac:dyDescent="0.25">
      <c r="A9" s="7">
        <v>636</v>
      </c>
      <c r="B9" s="7" t="s">
        <v>4</v>
      </c>
      <c r="C9" s="7"/>
      <c r="D9" s="7">
        <f>SUM(D10:D11)</f>
        <v>0</v>
      </c>
      <c r="E9" s="7"/>
      <c r="F9" s="7"/>
      <c r="G9" s="7">
        <f t="shared" ref="G9:P9" si="2">SUM(G10:G11)</f>
        <v>0</v>
      </c>
      <c r="H9" s="7"/>
      <c r="I9" s="7"/>
      <c r="J9" s="7">
        <f t="shared" si="2"/>
        <v>0</v>
      </c>
      <c r="K9" s="7"/>
      <c r="L9" s="51">
        <v>5121175</v>
      </c>
      <c r="M9" s="51">
        <f t="shared" si="2"/>
        <v>2675122.7000000002</v>
      </c>
      <c r="N9" s="50">
        <f t="shared" ref="N9" si="3">(M9/L9)*100</f>
        <v>52.236502365179874</v>
      </c>
      <c r="O9" s="50"/>
      <c r="P9" s="7">
        <f t="shared" si="2"/>
        <v>0</v>
      </c>
      <c r="Q9" s="7"/>
    </row>
    <row r="10" spans="1:17" x14ac:dyDescent="0.25">
      <c r="A10" s="8">
        <v>6361</v>
      </c>
      <c r="B10" s="8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46"/>
      <c r="M10" s="46">
        <v>2675122.7000000002</v>
      </c>
      <c r="N10" s="50"/>
      <c r="O10" s="50"/>
      <c r="P10" s="8"/>
      <c r="Q10" s="8"/>
    </row>
    <row r="11" spans="1:17" x14ac:dyDescent="0.25">
      <c r="A11" s="8">
        <v>6362</v>
      </c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4" customFormat="1" ht="24.75" x14ac:dyDescent="0.25">
      <c r="A12" s="7">
        <v>638</v>
      </c>
      <c r="B12" s="9" t="s">
        <v>5</v>
      </c>
      <c r="C12" s="9"/>
      <c r="D12" s="9">
        <f>SUM(D13:D14)</f>
        <v>0</v>
      </c>
      <c r="E12" s="9"/>
      <c r="F12" s="9"/>
      <c r="G12" s="9">
        <f t="shared" ref="G12:P12" si="4">SUM(G13:G14)</f>
        <v>0</v>
      </c>
      <c r="H12" s="9"/>
      <c r="I12" s="9"/>
      <c r="J12" s="9">
        <f t="shared" si="4"/>
        <v>0</v>
      </c>
      <c r="K12" s="9"/>
      <c r="L12" s="9"/>
      <c r="M12" s="9">
        <f t="shared" si="4"/>
        <v>0</v>
      </c>
      <c r="N12" s="9"/>
      <c r="O12" s="9"/>
      <c r="P12" s="9">
        <f t="shared" si="4"/>
        <v>0</v>
      </c>
      <c r="Q12" s="9"/>
    </row>
    <row r="13" spans="1:17" x14ac:dyDescent="0.25">
      <c r="A13" s="8">
        <v>6381</v>
      </c>
      <c r="B13" s="8" t="s">
        <v>22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8">
        <v>6382</v>
      </c>
      <c r="B14" s="8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7">
        <v>639</v>
      </c>
      <c r="B15" s="7" t="s">
        <v>35</v>
      </c>
      <c r="C15" s="7"/>
      <c r="D15" s="51">
        <f>D16</f>
        <v>35000</v>
      </c>
      <c r="E15" s="7"/>
      <c r="F15" s="7"/>
      <c r="G15" s="7">
        <f t="shared" ref="G15:P15" si="5">G16</f>
        <v>0</v>
      </c>
      <c r="H15" s="7"/>
      <c r="I15" s="7"/>
      <c r="J15" s="7">
        <f t="shared" si="5"/>
        <v>0</v>
      </c>
      <c r="K15" s="7"/>
      <c r="L15" s="7"/>
      <c r="M15" s="7">
        <f t="shared" si="5"/>
        <v>0</v>
      </c>
      <c r="N15" s="7"/>
      <c r="O15" s="7"/>
      <c r="P15" s="7">
        <f t="shared" si="5"/>
        <v>0</v>
      </c>
      <c r="Q15" s="7"/>
    </row>
    <row r="16" spans="1:17" ht="24.75" x14ac:dyDescent="0.25">
      <c r="A16" s="8">
        <v>63911</v>
      </c>
      <c r="B16" s="10" t="s">
        <v>36</v>
      </c>
      <c r="C16" s="10"/>
      <c r="D16" s="46">
        <v>35000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4" customFormat="1" x14ac:dyDescent="0.25">
      <c r="A17" s="7">
        <v>641</v>
      </c>
      <c r="B17" s="7" t="s">
        <v>11</v>
      </c>
      <c r="C17" s="7"/>
      <c r="D17" s="7">
        <f>SUM(D18:D20)</f>
        <v>0</v>
      </c>
      <c r="E17" s="7"/>
      <c r="F17" s="51">
        <v>5</v>
      </c>
      <c r="G17" s="7">
        <f t="shared" ref="G17:P17" si="6">SUM(G18:G20)</f>
        <v>1.81</v>
      </c>
      <c r="H17" s="95">
        <f>(G17/F17)*100</f>
        <v>36.199999999999996</v>
      </c>
      <c r="I17" s="7"/>
      <c r="J17" s="7">
        <f t="shared" si="6"/>
        <v>0</v>
      </c>
      <c r="K17" s="7"/>
      <c r="L17" s="7"/>
      <c r="M17" s="7">
        <f t="shared" si="6"/>
        <v>0</v>
      </c>
      <c r="N17" s="7"/>
      <c r="O17" s="7"/>
      <c r="P17" s="7">
        <f t="shared" si="6"/>
        <v>0</v>
      </c>
      <c r="Q17" s="7"/>
    </row>
    <row r="18" spans="1:17" s="5" customFormat="1" x14ac:dyDescent="0.25">
      <c r="A18" s="8">
        <v>6413</v>
      </c>
      <c r="B18" s="8" t="s">
        <v>15</v>
      </c>
      <c r="C18" s="8"/>
      <c r="D18" s="8"/>
      <c r="E18" s="8"/>
      <c r="F18" s="46"/>
      <c r="G18" s="8">
        <v>1.81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5" customFormat="1" x14ac:dyDescent="0.25">
      <c r="A19" s="8">
        <v>6415</v>
      </c>
      <c r="B19" s="8" t="s">
        <v>38</v>
      </c>
      <c r="C19" s="8"/>
      <c r="D19" s="8"/>
      <c r="E19" s="8"/>
      <c r="F19" s="8"/>
      <c r="G19" s="8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5" customFormat="1" x14ac:dyDescent="0.25">
      <c r="A20" s="8">
        <v>6419</v>
      </c>
      <c r="B20" s="8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4" customFormat="1" x14ac:dyDescent="0.25">
      <c r="A21" s="7">
        <v>642</v>
      </c>
      <c r="B21" s="7" t="s">
        <v>6</v>
      </c>
      <c r="C21" s="7"/>
      <c r="D21" s="7">
        <f t="shared" ref="D21:P21" si="7">SUM(D22:D22)</f>
        <v>0</v>
      </c>
      <c r="E21" s="7"/>
      <c r="F21" s="7"/>
      <c r="G21" s="7">
        <f t="shared" si="7"/>
        <v>0</v>
      </c>
      <c r="H21" s="7"/>
      <c r="I21" s="7"/>
      <c r="J21" s="7">
        <f t="shared" si="7"/>
        <v>0</v>
      </c>
      <c r="K21" s="7"/>
      <c r="L21" s="7"/>
      <c r="M21" s="7">
        <f t="shared" si="7"/>
        <v>0</v>
      </c>
      <c r="N21" s="7"/>
      <c r="O21" s="7"/>
      <c r="P21" s="7">
        <f t="shared" si="7"/>
        <v>0</v>
      </c>
      <c r="Q21" s="7"/>
    </row>
    <row r="22" spans="1:17" s="5" customFormat="1" x14ac:dyDescent="0.25">
      <c r="A22" s="8">
        <v>6422</v>
      </c>
      <c r="B22" s="8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4" customFormat="1" x14ac:dyDescent="0.25">
      <c r="A23" s="7">
        <v>652</v>
      </c>
      <c r="B23" s="7" t="s">
        <v>8</v>
      </c>
      <c r="C23" s="7"/>
      <c r="D23" s="7">
        <f t="shared" ref="D23:P23" si="8">SUM(D24:D24)</f>
        <v>0</v>
      </c>
      <c r="E23" s="7"/>
      <c r="F23" s="7"/>
      <c r="G23" s="7">
        <f t="shared" si="8"/>
        <v>0</v>
      </c>
      <c r="H23" s="7"/>
      <c r="I23" s="51">
        <v>500000</v>
      </c>
      <c r="J23" s="51">
        <f t="shared" si="8"/>
        <v>327100</v>
      </c>
      <c r="K23" s="95">
        <f>(J23/I23)*100</f>
        <v>65.42</v>
      </c>
      <c r="L23" s="7"/>
      <c r="M23" s="7">
        <f t="shared" si="8"/>
        <v>0</v>
      </c>
      <c r="N23" s="7"/>
      <c r="O23" s="7"/>
      <c r="P23" s="7">
        <f t="shared" si="8"/>
        <v>0</v>
      </c>
      <c r="Q23" s="7"/>
    </row>
    <row r="24" spans="1:17" x14ac:dyDescent="0.25">
      <c r="A24" s="8">
        <v>6526</v>
      </c>
      <c r="B24" s="8" t="s">
        <v>18</v>
      </c>
      <c r="C24" s="8"/>
      <c r="D24" s="8"/>
      <c r="E24" s="8"/>
      <c r="F24" s="8"/>
      <c r="G24" s="8"/>
      <c r="H24" s="8"/>
      <c r="I24" s="46"/>
      <c r="J24" s="46">
        <v>327100</v>
      </c>
      <c r="K24" s="8"/>
      <c r="L24" s="8"/>
      <c r="M24" s="8"/>
      <c r="N24" s="8"/>
      <c r="O24" s="8"/>
      <c r="P24" s="8"/>
      <c r="Q24" s="8"/>
    </row>
    <row r="25" spans="1:17" s="4" customFormat="1" ht="24.75" x14ac:dyDescent="0.25">
      <c r="A25" s="7">
        <v>661</v>
      </c>
      <c r="B25" s="9" t="s">
        <v>9</v>
      </c>
      <c r="C25" s="9"/>
      <c r="D25" s="9">
        <f>SUM(D26:D27)</f>
        <v>0</v>
      </c>
      <c r="E25" s="9"/>
      <c r="F25" s="9"/>
      <c r="G25" s="9">
        <f t="shared" ref="G25:P25" si="9">SUM(G26:G27)</f>
        <v>0</v>
      </c>
      <c r="H25" s="9"/>
      <c r="I25" s="9"/>
      <c r="J25" s="9">
        <f t="shared" si="9"/>
        <v>0</v>
      </c>
      <c r="K25" s="9"/>
      <c r="L25" s="9"/>
      <c r="M25" s="9">
        <f t="shared" si="9"/>
        <v>0</v>
      </c>
      <c r="N25" s="9"/>
      <c r="O25" s="9"/>
      <c r="P25" s="9">
        <f t="shared" si="9"/>
        <v>0</v>
      </c>
      <c r="Q25" s="9"/>
    </row>
    <row r="26" spans="1:17" x14ac:dyDescent="0.25">
      <c r="A26" s="8">
        <v>6614</v>
      </c>
      <c r="B26" s="10" t="s">
        <v>26</v>
      </c>
      <c r="C26" s="10"/>
      <c r="D26" s="10"/>
      <c r="E26" s="10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>
        <v>6615</v>
      </c>
      <c r="B27" s="8" t="s">
        <v>19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4" customFormat="1" x14ac:dyDescent="0.25">
      <c r="A28" s="7">
        <v>663</v>
      </c>
      <c r="B28" s="7" t="s">
        <v>10</v>
      </c>
      <c r="C28" s="7"/>
      <c r="D28" s="7">
        <f>SUM(D29:D30)</f>
        <v>0</v>
      </c>
      <c r="E28" s="7"/>
      <c r="F28" s="7"/>
      <c r="G28" s="7">
        <f t="shared" ref="G28:P28" si="10">SUM(G29:G30)</f>
        <v>0</v>
      </c>
      <c r="H28" s="7"/>
      <c r="I28" s="7"/>
      <c r="J28" s="7">
        <f t="shared" si="10"/>
        <v>0</v>
      </c>
      <c r="K28" s="7"/>
      <c r="L28" s="7"/>
      <c r="M28" s="7">
        <f t="shared" si="10"/>
        <v>0</v>
      </c>
      <c r="N28" s="7"/>
      <c r="O28" s="7"/>
      <c r="P28" s="51">
        <f t="shared" si="10"/>
        <v>1500</v>
      </c>
      <c r="Q28" s="7"/>
    </row>
    <row r="29" spans="1:17" x14ac:dyDescent="0.25">
      <c r="A29" s="8">
        <v>6631</v>
      </c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46"/>
      <c r="Q29" s="8"/>
    </row>
    <row r="30" spans="1:17" x14ac:dyDescent="0.25">
      <c r="A30" s="8">
        <v>6632</v>
      </c>
      <c r="B30" s="8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6">
        <v>1500</v>
      </c>
      <c r="Q30" s="8"/>
    </row>
    <row r="31" spans="1:17" s="4" customFormat="1" ht="24.75" x14ac:dyDescent="0.25">
      <c r="A31" s="7">
        <v>671</v>
      </c>
      <c r="B31" s="9" t="s">
        <v>30</v>
      </c>
      <c r="C31" s="47">
        <v>325000</v>
      </c>
      <c r="D31" s="47">
        <f>SUM(D32:D33)</f>
        <v>162292</v>
      </c>
      <c r="E31" s="97">
        <f>(D31/C31)*100</f>
        <v>49.936</v>
      </c>
      <c r="F31" s="9"/>
      <c r="G31" s="9">
        <f t="shared" ref="G31:P31" si="11">SUM(G32:G33)</f>
        <v>0</v>
      </c>
      <c r="H31" s="9"/>
      <c r="I31" s="9"/>
      <c r="J31" s="9">
        <f t="shared" si="11"/>
        <v>0</v>
      </c>
      <c r="K31" s="9"/>
      <c r="L31" s="9"/>
      <c r="M31" s="9">
        <f t="shared" si="11"/>
        <v>0</v>
      </c>
      <c r="N31" s="9"/>
      <c r="O31" s="9"/>
      <c r="P31" s="9">
        <f t="shared" si="11"/>
        <v>0</v>
      </c>
      <c r="Q31" s="9"/>
    </row>
    <row r="32" spans="1:17" ht="24.75" x14ac:dyDescent="0.25">
      <c r="A32" s="8">
        <v>6711</v>
      </c>
      <c r="B32" s="10" t="s">
        <v>31</v>
      </c>
      <c r="C32" s="48"/>
      <c r="D32" s="46">
        <v>162292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4.75" x14ac:dyDescent="0.25">
      <c r="A33" s="8">
        <v>6712</v>
      </c>
      <c r="B33" s="10" t="s">
        <v>32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s="4" customFormat="1" x14ac:dyDescent="0.25">
      <c r="A34" s="7">
        <v>683</v>
      </c>
      <c r="B34" s="7" t="s">
        <v>7</v>
      </c>
      <c r="C34" s="7"/>
      <c r="D34" s="7">
        <f>SUM(D35)</f>
        <v>0</v>
      </c>
      <c r="E34" s="7"/>
      <c r="F34" s="7"/>
      <c r="G34" s="7">
        <f t="shared" ref="G34:P34" si="12">SUM(G35)</f>
        <v>0</v>
      </c>
      <c r="H34" s="7"/>
      <c r="I34" s="7"/>
      <c r="J34" s="7">
        <f t="shared" si="12"/>
        <v>0</v>
      </c>
      <c r="K34" s="7"/>
      <c r="L34" s="7"/>
      <c r="M34" s="7">
        <f t="shared" si="12"/>
        <v>0</v>
      </c>
      <c r="N34" s="7"/>
      <c r="O34" s="7"/>
      <c r="P34" s="7">
        <f t="shared" si="12"/>
        <v>0</v>
      </c>
      <c r="Q34" s="7"/>
    </row>
    <row r="35" spans="1:17" x14ac:dyDescent="0.25">
      <c r="A35" s="8">
        <v>6831</v>
      </c>
      <c r="B35" s="8" t="s">
        <v>29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96" t="s">
        <v>189</v>
      </c>
      <c r="B36" s="96"/>
      <c r="C36" s="121">
        <f>SUM(D6+G6+J6+M6+P6)</f>
        <v>3201016.5100000002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</sheetData>
  <mergeCells count="12">
    <mergeCell ref="C36:Q36"/>
    <mergeCell ref="A1:Q1"/>
    <mergeCell ref="A4:B4"/>
    <mergeCell ref="A5:Q5"/>
    <mergeCell ref="A2:B2"/>
    <mergeCell ref="A3:B3"/>
    <mergeCell ref="C3:E3"/>
    <mergeCell ref="C2:Q2"/>
    <mergeCell ref="F3:H3"/>
    <mergeCell ref="I3:K3"/>
    <mergeCell ref="L3:N3"/>
    <mergeCell ref="O3:Q3"/>
  </mergeCells>
  <pageMargins left="0.7" right="0.7" top="0.75" bottom="0.75" header="0.3" footer="0.3"/>
  <pageSetup paperSize="8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workbookViewId="0">
      <selection activeCell="H12" sqref="H12"/>
    </sheetView>
  </sheetViews>
  <sheetFormatPr defaultRowHeight="15" x14ac:dyDescent="0.25"/>
  <cols>
    <col min="1" max="1" width="8" style="91" customWidth="1"/>
    <col min="2" max="2" width="31.7109375" style="76" customWidth="1"/>
    <col min="3" max="3" width="13.5703125" style="76" customWidth="1"/>
    <col min="4" max="4" width="14.140625" style="57" customWidth="1"/>
    <col min="5" max="5" width="12.42578125" style="57" customWidth="1"/>
    <col min="6" max="6" width="14.140625" style="57" customWidth="1"/>
    <col min="7" max="9" width="14" style="57" customWidth="1"/>
    <col min="10" max="12" width="12.85546875" style="57" customWidth="1"/>
    <col min="13" max="14" width="11.7109375" style="57" customWidth="1"/>
    <col min="15" max="15" width="12.140625" style="57" bestFit="1" customWidth="1"/>
    <col min="16" max="18" width="12.5703125" style="57" customWidth="1"/>
    <col min="19" max="20" width="12.7109375" style="57" customWidth="1"/>
    <col min="21" max="21" width="11.140625" style="57" customWidth="1"/>
    <col min="22" max="22" width="11.5703125" style="57" customWidth="1"/>
    <col min="23" max="23" width="12.140625" style="57" customWidth="1"/>
    <col min="24" max="16384" width="9.140625" style="58"/>
  </cols>
  <sheetData>
    <row r="1" spans="1:24" ht="23.25" customHeight="1" x14ac:dyDescent="0.25">
      <c r="A1" s="140" t="s">
        <v>64</v>
      </c>
      <c r="B1" s="140"/>
      <c r="C1" s="55"/>
      <c r="D1" s="141" t="s">
        <v>65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56"/>
      <c r="X1" s="57"/>
    </row>
    <row r="2" spans="1:24" ht="23.25" customHeight="1" x14ac:dyDescent="0.25">
      <c r="A2" s="140" t="s">
        <v>66</v>
      </c>
      <c r="B2" s="140"/>
      <c r="C2" s="55"/>
      <c r="D2" s="141" t="s">
        <v>67</v>
      </c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59"/>
      <c r="X2" s="57"/>
    </row>
    <row r="3" spans="1:24" s="61" customFormat="1" x14ac:dyDescent="0.25">
      <c r="A3" s="143" t="s">
        <v>68</v>
      </c>
      <c r="B3" s="143"/>
      <c r="C3" s="60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4" s="61" customFormat="1" ht="36" x14ac:dyDescent="0.25">
      <c r="A4" s="143"/>
      <c r="B4" s="143"/>
      <c r="C4" s="145" t="s">
        <v>33</v>
      </c>
      <c r="D4" s="146"/>
      <c r="E4" s="147"/>
      <c r="F4" s="148" t="s">
        <v>69</v>
      </c>
      <c r="G4" s="149"/>
      <c r="H4" s="150"/>
      <c r="I4" s="62"/>
      <c r="J4" s="63" t="s">
        <v>70</v>
      </c>
      <c r="K4" s="63"/>
      <c r="L4" s="63"/>
      <c r="M4" s="64" t="s">
        <v>71</v>
      </c>
      <c r="N4" s="64"/>
      <c r="O4" s="64"/>
      <c r="P4" s="64" t="s">
        <v>72</v>
      </c>
      <c r="Q4" s="64"/>
      <c r="R4" s="64"/>
      <c r="S4" s="64" t="s">
        <v>73</v>
      </c>
      <c r="T4" s="64"/>
    </row>
    <row r="5" spans="1:24" s="61" customFormat="1" ht="51.75" customHeight="1" x14ac:dyDescent="0.25">
      <c r="A5" s="84"/>
      <c r="B5" s="65" t="s">
        <v>74</v>
      </c>
      <c r="C5" s="66" t="s">
        <v>61</v>
      </c>
      <c r="D5" s="66" t="s">
        <v>62</v>
      </c>
      <c r="E5" s="66" t="s">
        <v>63</v>
      </c>
      <c r="F5" s="66" t="s">
        <v>61</v>
      </c>
      <c r="G5" s="66" t="s">
        <v>62</v>
      </c>
      <c r="H5" s="67" t="s">
        <v>63</v>
      </c>
      <c r="I5" s="67"/>
      <c r="J5" s="63"/>
      <c r="K5" s="63"/>
      <c r="L5" s="63"/>
      <c r="M5" s="64"/>
      <c r="N5" s="64"/>
      <c r="O5" s="64"/>
      <c r="P5" s="64"/>
      <c r="Q5" s="64"/>
      <c r="R5" s="64"/>
      <c r="S5" s="64"/>
      <c r="T5" s="64"/>
    </row>
    <row r="6" spans="1:24" s="61" customFormat="1" ht="15" customHeight="1" x14ac:dyDescent="0.25">
      <c r="A6" s="86">
        <v>3</v>
      </c>
      <c r="B6" s="68" t="s">
        <v>75</v>
      </c>
      <c r="C6" s="68"/>
      <c r="D6" s="69">
        <f t="shared" ref="D6:S6" si="0">SUM(D7+D12+D19+D29+D31+D39)</f>
        <v>154792</v>
      </c>
      <c r="E6" s="69"/>
      <c r="F6" s="69"/>
      <c r="G6" s="69">
        <f t="shared" si="0"/>
        <v>0</v>
      </c>
      <c r="H6" s="69"/>
      <c r="I6" s="69"/>
      <c r="J6" s="69">
        <f t="shared" si="0"/>
        <v>0</v>
      </c>
      <c r="K6" s="69"/>
      <c r="L6" s="69"/>
      <c r="M6" s="69">
        <f t="shared" si="0"/>
        <v>0</v>
      </c>
      <c r="N6" s="69"/>
      <c r="O6" s="69"/>
      <c r="P6" s="69">
        <f t="shared" si="0"/>
        <v>0</v>
      </c>
      <c r="Q6" s="69"/>
      <c r="R6" s="69"/>
      <c r="S6" s="69">
        <f t="shared" si="0"/>
        <v>0</v>
      </c>
      <c r="T6" s="69"/>
    </row>
    <row r="7" spans="1:24" s="70" customFormat="1" x14ac:dyDescent="0.25">
      <c r="A7" s="87">
        <v>321</v>
      </c>
      <c r="B7" s="47" t="s">
        <v>76</v>
      </c>
      <c r="C7" s="47">
        <v>41000</v>
      </c>
      <c r="D7" s="51">
        <f>SUM(D8:D11)</f>
        <v>33094.080000000002</v>
      </c>
      <c r="E7" s="51">
        <f>(D7/C7)*100</f>
        <v>80.717268292682931</v>
      </c>
      <c r="F7" s="51"/>
      <c r="G7" s="51">
        <f t="shared" ref="G7:S7" si="1">SUM(G8:G11)</f>
        <v>0</v>
      </c>
      <c r="H7" s="51"/>
      <c r="I7" s="51"/>
      <c r="J7" s="51">
        <f t="shared" si="1"/>
        <v>0</v>
      </c>
      <c r="K7" s="51"/>
      <c r="L7" s="51"/>
      <c r="M7" s="51">
        <f t="shared" si="1"/>
        <v>0</v>
      </c>
      <c r="N7" s="51"/>
      <c r="O7" s="51"/>
      <c r="P7" s="51">
        <f t="shared" si="1"/>
        <v>0</v>
      </c>
      <c r="Q7" s="51"/>
      <c r="R7" s="51"/>
      <c r="S7" s="51">
        <f t="shared" si="1"/>
        <v>0</v>
      </c>
      <c r="T7" s="51"/>
    </row>
    <row r="8" spans="1:24" x14ac:dyDescent="0.25">
      <c r="A8" s="88">
        <v>3211</v>
      </c>
      <c r="B8" s="48" t="s">
        <v>77</v>
      </c>
      <c r="C8" s="48"/>
      <c r="D8" s="46">
        <v>30470.080000000002</v>
      </c>
      <c r="E8" s="51"/>
      <c r="F8" s="5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58"/>
      <c r="V8" s="58"/>
      <c r="W8" s="58"/>
    </row>
    <row r="9" spans="1:24" x14ac:dyDescent="0.25">
      <c r="A9" s="88">
        <v>3212</v>
      </c>
      <c r="B9" s="48" t="s">
        <v>78</v>
      </c>
      <c r="C9" s="48"/>
      <c r="D9" s="46"/>
      <c r="E9" s="51"/>
      <c r="F9" s="5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8"/>
      <c r="V9" s="58"/>
      <c r="W9" s="58"/>
    </row>
    <row r="10" spans="1:24" x14ac:dyDescent="0.25">
      <c r="A10" s="88">
        <v>3213</v>
      </c>
      <c r="B10" s="48" t="s">
        <v>79</v>
      </c>
      <c r="C10" s="48"/>
      <c r="D10" s="46">
        <v>1190</v>
      </c>
      <c r="E10" s="51"/>
      <c r="F10" s="51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8"/>
      <c r="V10" s="58"/>
      <c r="W10" s="58"/>
    </row>
    <row r="11" spans="1:24" x14ac:dyDescent="0.25">
      <c r="A11" s="88">
        <v>3214</v>
      </c>
      <c r="B11" s="48" t="s">
        <v>80</v>
      </c>
      <c r="C11" s="48"/>
      <c r="D11" s="46">
        <v>1434</v>
      </c>
      <c r="E11" s="51"/>
      <c r="F11" s="5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58"/>
      <c r="V11" s="58"/>
      <c r="W11" s="58"/>
    </row>
    <row r="12" spans="1:24" s="70" customFormat="1" x14ac:dyDescent="0.25">
      <c r="A12" s="87">
        <v>322</v>
      </c>
      <c r="B12" s="47" t="s">
        <v>81</v>
      </c>
      <c r="C12" s="47">
        <v>107000</v>
      </c>
      <c r="D12" s="51">
        <f>SUM(D13:D18)</f>
        <v>64496.28</v>
      </c>
      <c r="E12" s="51">
        <f t="shared" ref="E12:E48" si="2">(D12/C12)*100</f>
        <v>60.276897196261679</v>
      </c>
      <c r="F12" s="51"/>
      <c r="G12" s="51">
        <f t="shared" ref="G12:S12" si="3">SUM(G13:G18)</f>
        <v>0</v>
      </c>
      <c r="H12" s="51"/>
      <c r="I12" s="51"/>
      <c r="J12" s="51">
        <f t="shared" si="3"/>
        <v>0</v>
      </c>
      <c r="K12" s="51"/>
      <c r="L12" s="51"/>
      <c r="M12" s="51">
        <f t="shared" si="3"/>
        <v>0</v>
      </c>
      <c r="N12" s="51"/>
      <c r="O12" s="51"/>
      <c r="P12" s="51">
        <f t="shared" si="3"/>
        <v>0</v>
      </c>
      <c r="Q12" s="51"/>
      <c r="R12" s="51"/>
      <c r="S12" s="51">
        <f t="shared" si="3"/>
        <v>0</v>
      </c>
      <c r="T12" s="51"/>
    </row>
    <row r="13" spans="1:24" x14ac:dyDescent="0.25">
      <c r="A13" s="88">
        <v>3221</v>
      </c>
      <c r="B13" s="48" t="s">
        <v>82</v>
      </c>
      <c r="C13" s="48"/>
      <c r="D13" s="46">
        <v>19233.259999999998</v>
      </c>
      <c r="E13" s="51"/>
      <c r="F13" s="5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8"/>
      <c r="V13" s="58"/>
      <c r="W13" s="58"/>
    </row>
    <row r="14" spans="1:24" x14ac:dyDescent="0.25">
      <c r="A14" s="88">
        <v>3222</v>
      </c>
      <c r="B14" s="48" t="s">
        <v>83</v>
      </c>
      <c r="C14" s="48"/>
      <c r="D14" s="46"/>
      <c r="E14" s="51"/>
      <c r="F14" s="5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X14" s="57"/>
    </row>
    <row r="15" spans="1:24" x14ac:dyDescent="0.25">
      <c r="A15" s="88">
        <v>3223</v>
      </c>
      <c r="B15" s="48" t="s">
        <v>84</v>
      </c>
      <c r="C15" s="48"/>
      <c r="D15" s="46">
        <v>39515.440000000002</v>
      </c>
      <c r="E15" s="51"/>
      <c r="F15" s="51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X15" s="57"/>
    </row>
    <row r="16" spans="1:24" ht="24.75" x14ac:dyDescent="0.25">
      <c r="A16" s="88">
        <v>3224</v>
      </c>
      <c r="B16" s="48" t="s">
        <v>85</v>
      </c>
      <c r="C16" s="48"/>
      <c r="D16" s="46">
        <v>3212.03</v>
      </c>
      <c r="E16" s="51"/>
      <c r="F16" s="51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X16" s="57"/>
    </row>
    <row r="17" spans="1:24" x14ac:dyDescent="0.25">
      <c r="A17" s="88">
        <v>3225</v>
      </c>
      <c r="B17" s="48" t="s">
        <v>86</v>
      </c>
      <c r="C17" s="48"/>
      <c r="D17" s="46">
        <v>2535.5500000000002</v>
      </c>
      <c r="E17" s="51"/>
      <c r="F17" s="5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X17" s="57"/>
    </row>
    <row r="18" spans="1:24" x14ac:dyDescent="0.25">
      <c r="A18" s="88">
        <v>3227</v>
      </c>
      <c r="B18" s="48" t="s">
        <v>87</v>
      </c>
      <c r="C18" s="48"/>
      <c r="D18" s="46"/>
      <c r="E18" s="51"/>
      <c r="F18" s="5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X18" s="57"/>
    </row>
    <row r="19" spans="1:24" s="70" customFormat="1" x14ac:dyDescent="0.25">
      <c r="A19" s="87">
        <v>323</v>
      </c>
      <c r="B19" s="47" t="s">
        <v>88</v>
      </c>
      <c r="C19" s="47">
        <v>142600</v>
      </c>
      <c r="D19" s="51">
        <f>SUM(D20:D28)</f>
        <v>42856.159999999996</v>
      </c>
      <c r="E19" s="51">
        <f t="shared" si="2"/>
        <v>30.05340813464235</v>
      </c>
      <c r="F19" s="51"/>
      <c r="G19" s="51">
        <f t="shared" ref="G19:S19" si="4">SUM(G20:G28)</f>
        <v>0</v>
      </c>
      <c r="H19" s="51"/>
      <c r="I19" s="51"/>
      <c r="J19" s="51">
        <f t="shared" si="4"/>
        <v>0</v>
      </c>
      <c r="K19" s="51"/>
      <c r="L19" s="51"/>
      <c r="M19" s="51">
        <f t="shared" si="4"/>
        <v>0</v>
      </c>
      <c r="N19" s="51"/>
      <c r="O19" s="51"/>
      <c r="P19" s="51">
        <f t="shared" si="4"/>
        <v>0</v>
      </c>
      <c r="Q19" s="51"/>
      <c r="R19" s="51"/>
      <c r="S19" s="51">
        <f t="shared" si="4"/>
        <v>0</v>
      </c>
      <c r="T19" s="51"/>
      <c r="U19" s="57"/>
      <c r="V19" s="57"/>
      <c r="W19" s="57"/>
      <c r="X19" s="57"/>
    </row>
    <row r="20" spans="1:24" x14ac:dyDescent="0.25">
      <c r="A20" s="88">
        <v>3231</v>
      </c>
      <c r="B20" s="48" t="s">
        <v>89</v>
      </c>
      <c r="C20" s="48"/>
      <c r="D20" s="46">
        <v>9010.6200000000008</v>
      </c>
      <c r="E20" s="51"/>
      <c r="F20" s="51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X20" s="57"/>
    </row>
    <row r="21" spans="1:24" ht="24.75" x14ac:dyDescent="0.25">
      <c r="A21" s="88">
        <v>3232</v>
      </c>
      <c r="B21" s="48" t="s">
        <v>90</v>
      </c>
      <c r="C21" s="48"/>
      <c r="D21" s="46">
        <v>11393.75</v>
      </c>
      <c r="E21" s="51"/>
      <c r="F21" s="51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X21" s="57"/>
    </row>
    <row r="22" spans="1:24" x14ac:dyDescent="0.25">
      <c r="A22" s="88">
        <v>3233</v>
      </c>
      <c r="B22" s="48" t="s">
        <v>91</v>
      </c>
      <c r="C22" s="48"/>
      <c r="D22" s="46">
        <v>3110</v>
      </c>
      <c r="E22" s="51"/>
      <c r="F22" s="51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X22" s="57"/>
    </row>
    <row r="23" spans="1:24" x14ac:dyDescent="0.25">
      <c r="A23" s="88">
        <v>3234</v>
      </c>
      <c r="B23" s="48" t="s">
        <v>92</v>
      </c>
      <c r="C23" s="48"/>
      <c r="D23" s="46">
        <v>2269.5500000000002</v>
      </c>
      <c r="E23" s="51"/>
      <c r="F23" s="51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X23" s="57"/>
    </row>
    <row r="24" spans="1:24" x14ac:dyDescent="0.25">
      <c r="A24" s="88">
        <v>3235</v>
      </c>
      <c r="B24" s="48" t="s">
        <v>93</v>
      </c>
      <c r="C24" s="48"/>
      <c r="D24" s="46"/>
      <c r="E24" s="51"/>
      <c r="F24" s="51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X24" s="57"/>
    </row>
    <row r="25" spans="1:24" x14ac:dyDescent="0.25">
      <c r="A25" s="88">
        <v>3236</v>
      </c>
      <c r="B25" s="48" t="s">
        <v>94</v>
      </c>
      <c r="C25" s="48"/>
      <c r="D25" s="46">
        <v>335</v>
      </c>
      <c r="E25" s="51"/>
      <c r="F25" s="51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X25" s="57"/>
    </row>
    <row r="26" spans="1:24" x14ac:dyDescent="0.25">
      <c r="A26" s="88">
        <v>3237</v>
      </c>
      <c r="B26" s="48" t="s">
        <v>95</v>
      </c>
      <c r="C26" s="48"/>
      <c r="D26" s="46">
        <v>1443.75</v>
      </c>
      <c r="E26" s="51"/>
      <c r="F26" s="5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X26" s="57"/>
    </row>
    <row r="27" spans="1:24" x14ac:dyDescent="0.25">
      <c r="A27" s="88">
        <v>3238</v>
      </c>
      <c r="B27" s="48" t="s">
        <v>96</v>
      </c>
      <c r="C27" s="48"/>
      <c r="D27" s="46">
        <v>13012.5</v>
      </c>
      <c r="E27" s="51"/>
      <c r="F27" s="51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X27" s="57"/>
    </row>
    <row r="28" spans="1:24" x14ac:dyDescent="0.25">
      <c r="A28" s="88">
        <v>3239</v>
      </c>
      <c r="B28" s="48" t="s">
        <v>97</v>
      </c>
      <c r="C28" s="48"/>
      <c r="D28" s="46">
        <v>2280.9899999999998</v>
      </c>
      <c r="E28" s="51"/>
      <c r="F28" s="5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X28" s="57"/>
    </row>
    <row r="29" spans="1:24" s="70" customFormat="1" ht="24.75" x14ac:dyDescent="0.25">
      <c r="A29" s="87">
        <v>324</v>
      </c>
      <c r="B29" s="47" t="s">
        <v>98</v>
      </c>
      <c r="C29" s="47"/>
      <c r="D29" s="51">
        <f>SUM(D30)</f>
        <v>0</v>
      </c>
      <c r="E29" s="51"/>
      <c r="F29" s="51"/>
      <c r="G29" s="51">
        <f t="shared" ref="G29:S29" si="5">SUM(G30)</f>
        <v>0</v>
      </c>
      <c r="H29" s="51"/>
      <c r="I29" s="51"/>
      <c r="J29" s="51">
        <f t="shared" si="5"/>
        <v>0</v>
      </c>
      <c r="K29" s="51"/>
      <c r="L29" s="51"/>
      <c r="M29" s="51">
        <f t="shared" si="5"/>
        <v>0</v>
      </c>
      <c r="N29" s="51"/>
      <c r="O29" s="51"/>
      <c r="P29" s="51">
        <f t="shared" si="5"/>
        <v>0</v>
      </c>
      <c r="Q29" s="51"/>
      <c r="R29" s="51"/>
      <c r="S29" s="51">
        <f t="shared" si="5"/>
        <v>0</v>
      </c>
      <c r="T29" s="51"/>
      <c r="U29" s="57"/>
      <c r="V29" s="57"/>
      <c r="W29" s="57"/>
      <c r="X29" s="57"/>
    </row>
    <row r="30" spans="1:24" ht="24.75" x14ac:dyDescent="0.25">
      <c r="A30" s="88">
        <v>3241</v>
      </c>
      <c r="B30" s="52" t="s">
        <v>99</v>
      </c>
      <c r="C30" s="52"/>
      <c r="D30" s="46"/>
      <c r="E30" s="51"/>
      <c r="F30" s="51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X30" s="57"/>
    </row>
    <row r="31" spans="1:24" s="70" customFormat="1" x14ac:dyDescent="0.25">
      <c r="A31" s="87">
        <v>329</v>
      </c>
      <c r="B31" s="47" t="s">
        <v>100</v>
      </c>
      <c r="C31" s="47">
        <v>14000</v>
      </c>
      <c r="D31" s="51">
        <f t="shared" ref="D31:S31" si="6">SUM(D33:D38)</f>
        <v>10857.86</v>
      </c>
      <c r="E31" s="51">
        <f t="shared" si="2"/>
        <v>77.556142857142859</v>
      </c>
      <c r="F31" s="51"/>
      <c r="G31" s="51">
        <f t="shared" si="6"/>
        <v>0</v>
      </c>
      <c r="H31" s="51"/>
      <c r="I31" s="51"/>
      <c r="J31" s="51">
        <f t="shared" si="6"/>
        <v>0</v>
      </c>
      <c r="K31" s="51"/>
      <c r="L31" s="51"/>
      <c r="M31" s="51">
        <f t="shared" si="6"/>
        <v>0</v>
      </c>
      <c r="N31" s="51"/>
      <c r="O31" s="51"/>
      <c r="P31" s="51">
        <f t="shared" si="6"/>
        <v>0</v>
      </c>
      <c r="Q31" s="51"/>
      <c r="R31" s="51"/>
      <c r="S31" s="51">
        <f t="shared" si="6"/>
        <v>0</v>
      </c>
      <c r="T31" s="51"/>
      <c r="U31" s="57"/>
      <c r="V31" s="57"/>
      <c r="W31" s="57"/>
      <c r="X31" s="57"/>
    </row>
    <row r="32" spans="1:24" s="72" customFormat="1" x14ac:dyDescent="0.25">
      <c r="A32" s="89">
        <v>3291</v>
      </c>
      <c r="B32" s="52" t="s">
        <v>101</v>
      </c>
      <c r="C32" s="52"/>
      <c r="D32" s="71"/>
      <c r="E32" s="51"/>
      <c r="F32" s="5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57"/>
      <c r="V32" s="57"/>
      <c r="W32" s="57"/>
      <c r="X32" s="57"/>
    </row>
    <row r="33" spans="1:24" s="72" customFormat="1" x14ac:dyDescent="0.25">
      <c r="A33" s="89">
        <v>3292</v>
      </c>
      <c r="B33" s="52" t="s">
        <v>102</v>
      </c>
      <c r="C33" s="52"/>
      <c r="D33" s="71"/>
      <c r="E33" s="51"/>
      <c r="F33" s="5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7"/>
      <c r="V33" s="57"/>
      <c r="W33" s="57"/>
      <c r="X33" s="57"/>
    </row>
    <row r="34" spans="1:24" x14ac:dyDescent="0.25">
      <c r="A34" s="88">
        <v>3293</v>
      </c>
      <c r="B34" s="52" t="s">
        <v>103</v>
      </c>
      <c r="C34" s="52"/>
      <c r="D34" s="46"/>
      <c r="E34" s="51"/>
      <c r="F34" s="51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X34" s="57"/>
    </row>
    <row r="35" spans="1:24" x14ac:dyDescent="0.25">
      <c r="A35" s="88">
        <v>3294</v>
      </c>
      <c r="B35" s="52" t="s">
        <v>104</v>
      </c>
      <c r="C35" s="52"/>
      <c r="D35" s="46">
        <v>6050</v>
      </c>
      <c r="E35" s="51"/>
      <c r="F35" s="51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X35" s="57"/>
    </row>
    <row r="36" spans="1:24" x14ac:dyDescent="0.25">
      <c r="A36" s="88">
        <v>3295</v>
      </c>
      <c r="B36" s="52" t="s">
        <v>105</v>
      </c>
      <c r="C36" s="52"/>
      <c r="D36" s="46"/>
      <c r="E36" s="51"/>
      <c r="F36" s="5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X36" s="57"/>
    </row>
    <row r="37" spans="1:24" x14ac:dyDescent="0.25">
      <c r="A37" s="88">
        <v>3296</v>
      </c>
      <c r="B37" s="52" t="s">
        <v>106</v>
      </c>
      <c r="C37" s="52"/>
      <c r="D37" s="46"/>
      <c r="E37" s="51"/>
      <c r="F37" s="51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X37" s="57"/>
    </row>
    <row r="38" spans="1:24" ht="24.75" x14ac:dyDescent="0.25">
      <c r="A38" s="88">
        <v>3299</v>
      </c>
      <c r="B38" s="52" t="s">
        <v>107</v>
      </c>
      <c r="C38" s="52"/>
      <c r="D38" s="46">
        <v>4807.8599999999997</v>
      </c>
      <c r="E38" s="51"/>
      <c r="F38" s="51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X38" s="57"/>
    </row>
    <row r="39" spans="1:24" s="74" customFormat="1" x14ac:dyDescent="0.25">
      <c r="A39" s="86">
        <v>34</v>
      </c>
      <c r="B39" s="68" t="s">
        <v>108</v>
      </c>
      <c r="C39" s="69">
        <f>SUM(C40)</f>
        <v>5400</v>
      </c>
      <c r="D39" s="69">
        <f>SUM(D40)</f>
        <v>3487.62</v>
      </c>
      <c r="E39" s="51">
        <f t="shared" si="2"/>
        <v>64.585555555555558</v>
      </c>
      <c r="F39" s="51"/>
      <c r="G39" s="69">
        <f t="shared" ref="G39:S39" si="7">SUM(G40)</f>
        <v>0</v>
      </c>
      <c r="H39" s="69"/>
      <c r="I39" s="69"/>
      <c r="J39" s="69">
        <f t="shared" si="7"/>
        <v>0</v>
      </c>
      <c r="K39" s="69"/>
      <c r="L39" s="69"/>
      <c r="M39" s="69">
        <f t="shared" si="7"/>
        <v>0</v>
      </c>
      <c r="N39" s="69"/>
      <c r="O39" s="69"/>
      <c r="P39" s="69">
        <f t="shared" si="7"/>
        <v>0</v>
      </c>
      <c r="Q39" s="69"/>
      <c r="R39" s="69"/>
      <c r="S39" s="69">
        <f t="shared" si="7"/>
        <v>0</v>
      </c>
      <c r="T39" s="69"/>
      <c r="U39" s="73"/>
      <c r="V39" s="73"/>
      <c r="W39" s="73"/>
      <c r="X39" s="73"/>
    </row>
    <row r="40" spans="1:24" x14ac:dyDescent="0.25">
      <c r="A40" s="90">
        <v>343</v>
      </c>
      <c r="B40" s="47" t="s">
        <v>109</v>
      </c>
      <c r="C40" s="75">
        <f>SUM(C41:C43)</f>
        <v>5400</v>
      </c>
      <c r="D40" s="75">
        <f>SUM(D41:D43)</f>
        <v>3487.62</v>
      </c>
      <c r="E40" s="51">
        <f t="shared" si="2"/>
        <v>64.585555555555558</v>
      </c>
      <c r="F40" s="51"/>
      <c r="G40" s="75">
        <f t="shared" ref="G40:S40" si="8">SUM(G41:G43)</f>
        <v>0</v>
      </c>
      <c r="H40" s="75"/>
      <c r="I40" s="75"/>
      <c r="J40" s="75">
        <f t="shared" si="8"/>
        <v>0</v>
      </c>
      <c r="K40" s="75"/>
      <c r="L40" s="75"/>
      <c r="M40" s="75">
        <f t="shared" si="8"/>
        <v>0</v>
      </c>
      <c r="N40" s="75"/>
      <c r="O40" s="75"/>
      <c r="P40" s="75">
        <f t="shared" si="8"/>
        <v>0</v>
      </c>
      <c r="Q40" s="75"/>
      <c r="R40" s="75"/>
      <c r="S40" s="75">
        <f t="shared" si="8"/>
        <v>0</v>
      </c>
      <c r="T40" s="75"/>
      <c r="X40" s="57"/>
    </row>
    <row r="41" spans="1:24" ht="24.75" x14ac:dyDescent="0.25">
      <c r="A41" s="88">
        <v>3431</v>
      </c>
      <c r="B41" s="48" t="s">
        <v>110</v>
      </c>
      <c r="C41" s="48">
        <v>5400</v>
      </c>
      <c r="D41" s="46">
        <v>3487.62</v>
      </c>
      <c r="E41" s="51">
        <f t="shared" si="2"/>
        <v>64.585555555555558</v>
      </c>
      <c r="F41" s="5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X41" s="57"/>
    </row>
    <row r="42" spans="1:24" x14ac:dyDescent="0.25">
      <c r="A42" s="88">
        <v>3433</v>
      </c>
      <c r="B42" s="48" t="s">
        <v>111</v>
      </c>
      <c r="C42" s="48"/>
      <c r="D42" s="46"/>
      <c r="E42" s="51"/>
      <c r="F42" s="51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X42" s="57"/>
    </row>
    <row r="43" spans="1:24" ht="24.75" x14ac:dyDescent="0.25">
      <c r="A43" s="88">
        <v>3434</v>
      </c>
      <c r="B43" s="48" t="s">
        <v>112</v>
      </c>
      <c r="C43" s="48"/>
      <c r="D43" s="46"/>
      <c r="E43" s="51"/>
      <c r="F43" s="51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X43" s="57"/>
    </row>
    <row r="44" spans="1:24" s="74" customFormat="1" x14ac:dyDescent="0.25">
      <c r="A44" s="86">
        <v>37</v>
      </c>
      <c r="B44" s="68" t="s">
        <v>113</v>
      </c>
      <c r="C44" s="68"/>
      <c r="D44" s="69">
        <f t="shared" ref="D44:S44" si="9">SUM(D45+D47)</f>
        <v>0</v>
      </c>
      <c r="E44" s="51"/>
      <c r="F44" s="51"/>
      <c r="G44" s="69">
        <f t="shared" si="9"/>
        <v>0</v>
      </c>
      <c r="H44" s="69"/>
      <c r="I44" s="69"/>
      <c r="J44" s="69">
        <f t="shared" si="9"/>
        <v>0</v>
      </c>
      <c r="K44" s="69"/>
      <c r="L44" s="69"/>
      <c r="M44" s="69">
        <f t="shared" si="9"/>
        <v>0</v>
      </c>
      <c r="N44" s="69"/>
      <c r="O44" s="69"/>
      <c r="P44" s="69">
        <f t="shared" si="9"/>
        <v>0</v>
      </c>
      <c r="Q44" s="69"/>
      <c r="R44" s="69"/>
      <c r="S44" s="69">
        <f t="shared" si="9"/>
        <v>0</v>
      </c>
      <c r="T44" s="69"/>
      <c r="U44" s="57"/>
      <c r="V44" s="57"/>
      <c r="W44" s="57"/>
      <c r="X44" s="57"/>
    </row>
    <row r="45" spans="1:24" s="70" customFormat="1" x14ac:dyDescent="0.25">
      <c r="A45" s="87">
        <v>372</v>
      </c>
      <c r="B45" s="47" t="s">
        <v>114</v>
      </c>
      <c r="C45" s="47"/>
      <c r="D45" s="51">
        <f t="shared" ref="D45:S45" si="10">SUM(D46:D46)</f>
        <v>0</v>
      </c>
      <c r="E45" s="51"/>
      <c r="F45" s="51"/>
      <c r="G45" s="51">
        <f t="shared" si="10"/>
        <v>0</v>
      </c>
      <c r="H45" s="51"/>
      <c r="I45" s="51"/>
      <c r="J45" s="51">
        <f t="shared" si="10"/>
        <v>0</v>
      </c>
      <c r="K45" s="51"/>
      <c r="L45" s="51"/>
      <c r="M45" s="51">
        <f t="shared" si="10"/>
        <v>0</v>
      </c>
      <c r="N45" s="51"/>
      <c r="O45" s="51"/>
      <c r="P45" s="51">
        <f t="shared" si="10"/>
        <v>0</v>
      </c>
      <c r="Q45" s="51"/>
      <c r="R45" s="51"/>
      <c r="S45" s="51">
        <f t="shared" si="10"/>
        <v>0</v>
      </c>
      <c r="T45" s="51"/>
      <c r="U45" s="57"/>
      <c r="V45" s="57"/>
      <c r="W45" s="57"/>
      <c r="X45" s="57"/>
    </row>
    <row r="46" spans="1:24" x14ac:dyDescent="0.25">
      <c r="A46" s="88">
        <v>3721</v>
      </c>
      <c r="B46" s="48" t="s">
        <v>115</v>
      </c>
      <c r="C46" s="48"/>
      <c r="D46" s="46"/>
      <c r="E46" s="51"/>
      <c r="F46" s="51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X46" s="57"/>
    </row>
    <row r="47" spans="1:24" s="70" customFormat="1" x14ac:dyDescent="0.25">
      <c r="A47" s="87">
        <v>383</v>
      </c>
      <c r="B47" s="47" t="s">
        <v>116</v>
      </c>
      <c r="C47" s="47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7"/>
      <c r="V47" s="57"/>
      <c r="W47" s="57"/>
      <c r="X47" s="57"/>
    </row>
    <row r="48" spans="1:24" x14ac:dyDescent="0.25">
      <c r="A48" s="88"/>
      <c r="B48" s="48" t="s">
        <v>188</v>
      </c>
      <c r="C48" s="48">
        <f>SUM(C7,C12,C19,C29,C31,C40,C45,C47)</f>
        <v>310000</v>
      </c>
      <c r="D48" s="48">
        <f t="shared" ref="D48" si="11">SUM(D7,D12,D19,D29,D31,D40,D45,D47)</f>
        <v>154792</v>
      </c>
      <c r="E48" s="95">
        <f t="shared" si="2"/>
        <v>49.932903225806449</v>
      </c>
      <c r="F48" s="51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X48" s="57"/>
    </row>
    <row r="49" spans="1:24" x14ac:dyDescent="0.25">
      <c r="X49" s="57"/>
    </row>
    <row r="51" spans="1:24" x14ac:dyDescent="0.25">
      <c r="A51" s="140" t="s">
        <v>64</v>
      </c>
      <c r="B51" s="140"/>
      <c r="C51" s="55"/>
      <c r="D51" s="141" t="s">
        <v>65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56"/>
    </row>
    <row r="52" spans="1:24" x14ac:dyDescent="0.25">
      <c r="A52" s="140" t="s">
        <v>66</v>
      </c>
      <c r="B52" s="140"/>
      <c r="C52" s="55"/>
      <c r="D52" s="141" t="s">
        <v>67</v>
      </c>
      <c r="E52" s="141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59"/>
    </row>
    <row r="53" spans="1:24" x14ac:dyDescent="0.25">
      <c r="A53" s="143" t="s">
        <v>68</v>
      </c>
      <c r="B53" s="143"/>
      <c r="C53" s="60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</row>
    <row r="54" spans="1:24" x14ac:dyDescent="0.25">
      <c r="A54" s="143"/>
      <c r="B54" s="143"/>
      <c r="C54" s="145" t="s">
        <v>33</v>
      </c>
      <c r="D54" s="146"/>
      <c r="E54" s="147"/>
      <c r="F54" s="148" t="s">
        <v>69</v>
      </c>
      <c r="G54" s="149"/>
      <c r="H54" s="150"/>
      <c r="I54" s="145" t="s">
        <v>70</v>
      </c>
      <c r="J54" s="146"/>
      <c r="K54" s="147"/>
      <c r="L54" s="145" t="s">
        <v>125</v>
      </c>
      <c r="M54" s="146"/>
      <c r="N54" s="147"/>
      <c r="O54" s="145" t="s">
        <v>126</v>
      </c>
      <c r="P54" s="146"/>
      <c r="Q54" s="147"/>
      <c r="R54" s="148" t="s">
        <v>73</v>
      </c>
      <c r="S54" s="149"/>
      <c r="T54" s="150"/>
    </row>
    <row r="55" spans="1:24" ht="39" customHeight="1" x14ac:dyDescent="0.25">
      <c r="A55" s="84"/>
      <c r="B55" s="65" t="s">
        <v>127</v>
      </c>
      <c r="C55" s="66" t="s">
        <v>61</v>
      </c>
      <c r="D55" s="66" t="s">
        <v>62</v>
      </c>
      <c r="E55" s="66" t="s">
        <v>63</v>
      </c>
      <c r="F55" s="66" t="s">
        <v>61</v>
      </c>
      <c r="G55" s="66" t="s">
        <v>62</v>
      </c>
      <c r="H55" s="66" t="s">
        <v>63</v>
      </c>
      <c r="I55" s="66" t="s">
        <v>61</v>
      </c>
      <c r="J55" s="66" t="s">
        <v>62</v>
      </c>
      <c r="K55" s="66" t="s">
        <v>63</v>
      </c>
      <c r="L55" s="66" t="s">
        <v>61</v>
      </c>
      <c r="M55" s="66" t="s">
        <v>62</v>
      </c>
      <c r="N55" s="66" t="s">
        <v>63</v>
      </c>
      <c r="O55" s="66" t="s">
        <v>61</v>
      </c>
      <c r="P55" s="66" t="s">
        <v>62</v>
      </c>
      <c r="Q55" s="66" t="s">
        <v>63</v>
      </c>
      <c r="R55" s="66" t="s">
        <v>61</v>
      </c>
      <c r="S55" s="66" t="s">
        <v>62</v>
      </c>
      <c r="T55" s="66" t="s">
        <v>63</v>
      </c>
    </row>
    <row r="56" spans="1:24" x14ac:dyDescent="0.25">
      <c r="A56" s="92">
        <v>3</v>
      </c>
      <c r="B56" s="77" t="s">
        <v>75</v>
      </c>
      <c r="C56" s="77"/>
      <c r="D56" s="49">
        <f t="shared" ref="D56:S56" si="12">SUM(D57+D67+D100+D105+D108)</f>
        <v>7500</v>
      </c>
      <c r="E56" s="49"/>
      <c r="F56" s="49"/>
      <c r="G56" s="49">
        <f t="shared" si="12"/>
        <v>1.81</v>
      </c>
      <c r="H56" s="49"/>
      <c r="I56" s="49"/>
      <c r="J56" s="49">
        <f t="shared" si="12"/>
        <v>275742.29000000004</v>
      </c>
      <c r="K56" s="49"/>
      <c r="L56" s="49"/>
      <c r="M56" s="49">
        <f t="shared" si="12"/>
        <v>35000.000000000007</v>
      </c>
      <c r="N56" s="49"/>
      <c r="O56" s="49"/>
      <c r="P56" s="49">
        <f t="shared" si="12"/>
        <v>2652754.5</v>
      </c>
      <c r="Q56" s="49"/>
      <c r="R56" s="49"/>
      <c r="S56" s="49">
        <f t="shared" si="12"/>
        <v>0</v>
      </c>
      <c r="T56" s="49"/>
    </row>
    <row r="57" spans="1:24" x14ac:dyDescent="0.25">
      <c r="A57" s="86">
        <v>31</v>
      </c>
      <c r="B57" s="68" t="s">
        <v>117</v>
      </c>
      <c r="C57" s="68"/>
      <c r="D57" s="69">
        <f t="shared" ref="D57:S57" si="13">SUM(D58+D62+D64)</f>
        <v>0</v>
      </c>
      <c r="E57" s="49"/>
      <c r="F57" s="69"/>
      <c r="G57" s="69">
        <f t="shared" si="13"/>
        <v>0</v>
      </c>
      <c r="H57" s="49"/>
      <c r="I57" s="69"/>
      <c r="J57" s="69">
        <f t="shared" si="13"/>
        <v>0</v>
      </c>
      <c r="K57" s="49"/>
      <c r="L57" s="69"/>
      <c r="M57" s="69">
        <f t="shared" si="13"/>
        <v>0</v>
      </c>
      <c r="N57" s="69"/>
      <c r="O57" s="69"/>
      <c r="P57" s="69">
        <f t="shared" si="13"/>
        <v>2459573.96</v>
      </c>
      <c r="Q57" s="69"/>
      <c r="R57" s="69"/>
      <c r="S57" s="69">
        <f t="shared" si="13"/>
        <v>0</v>
      </c>
      <c r="T57" s="69"/>
    </row>
    <row r="58" spans="1:24" x14ac:dyDescent="0.25">
      <c r="A58" s="87">
        <v>311</v>
      </c>
      <c r="B58" s="47" t="s">
        <v>118</v>
      </c>
      <c r="C58" s="47"/>
      <c r="D58" s="51">
        <f t="shared" ref="D58:S58" si="14">SUM(D59:D61)</f>
        <v>0</v>
      </c>
      <c r="E58" s="49"/>
      <c r="F58" s="51"/>
      <c r="G58" s="51">
        <f t="shared" si="14"/>
        <v>0</v>
      </c>
      <c r="H58" s="49"/>
      <c r="I58" s="51"/>
      <c r="J58" s="51">
        <f t="shared" si="14"/>
        <v>0</v>
      </c>
      <c r="K58" s="49"/>
      <c r="L58" s="51"/>
      <c r="M58" s="51">
        <f t="shared" si="14"/>
        <v>0</v>
      </c>
      <c r="N58" s="51"/>
      <c r="O58" s="51">
        <v>4085000</v>
      </c>
      <c r="P58" s="51">
        <f t="shared" si="14"/>
        <v>2105657.79</v>
      </c>
      <c r="Q58" s="51">
        <f>(P58/O58)*100</f>
        <v>51.546090330477355</v>
      </c>
      <c r="R58" s="51"/>
      <c r="S58" s="51">
        <f t="shared" si="14"/>
        <v>0</v>
      </c>
      <c r="T58" s="51"/>
    </row>
    <row r="59" spans="1:24" x14ac:dyDescent="0.25">
      <c r="A59" s="88">
        <v>3111</v>
      </c>
      <c r="B59" s="48" t="s">
        <v>128</v>
      </c>
      <c r="C59" s="48"/>
      <c r="D59" s="46"/>
      <c r="E59" s="49"/>
      <c r="F59" s="46"/>
      <c r="G59" s="46"/>
      <c r="H59" s="49"/>
      <c r="I59" s="46"/>
      <c r="J59" s="46"/>
      <c r="K59" s="49"/>
      <c r="L59" s="46"/>
      <c r="M59" s="46"/>
      <c r="N59" s="46"/>
      <c r="O59" s="46"/>
      <c r="P59" s="46">
        <v>1903932.7</v>
      </c>
      <c r="Q59" s="51"/>
      <c r="R59" s="46"/>
      <c r="S59" s="46"/>
      <c r="T59" s="46"/>
    </row>
    <row r="60" spans="1:24" x14ac:dyDescent="0.25">
      <c r="A60" s="88">
        <v>3113</v>
      </c>
      <c r="B60" s="48" t="s">
        <v>129</v>
      </c>
      <c r="C60" s="48"/>
      <c r="D60" s="46"/>
      <c r="E60" s="49"/>
      <c r="F60" s="46"/>
      <c r="G60" s="46"/>
      <c r="H60" s="49"/>
      <c r="I60" s="46"/>
      <c r="J60" s="46"/>
      <c r="K60" s="49"/>
      <c r="L60" s="46"/>
      <c r="M60" s="46"/>
      <c r="N60" s="46"/>
      <c r="O60" s="46"/>
      <c r="P60" s="46">
        <v>152760.59</v>
      </c>
      <c r="Q60" s="51"/>
      <c r="R60" s="46"/>
      <c r="S60" s="46"/>
      <c r="T60" s="46"/>
    </row>
    <row r="61" spans="1:24" x14ac:dyDescent="0.25">
      <c r="A61" s="88">
        <v>3114</v>
      </c>
      <c r="B61" s="48" t="s">
        <v>130</v>
      </c>
      <c r="C61" s="48"/>
      <c r="D61" s="46"/>
      <c r="E61" s="49"/>
      <c r="F61" s="46"/>
      <c r="G61" s="46"/>
      <c r="H61" s="49"/>
      <c r="I61" s="46"/>
      <c r="J61" s="46"/>
      <c r="K61" s="49"/>
      <c r="L61" s="46"/>
      <c r="M61" s="46"/>
      <c r="N61" s="46"/>
      <c r="O61" s="46"/>
      <c r="P61" s="46">
        <v>48964.5</v>
      </c>
      <c r="Q61" s="51"/>
      <c r="R61" s="46"/>
      <c r="S61" s="46"/>
      <c r="T61" s="46"/>
    </row>
    <row r="62" spans="1:24" x14ac:dyDescent="0.25">
      <c r="A62" s="87">
        <v>312</v>
      </c>
      <c r="B62" s="47" t="s">
        <v>119</v>
      </c>
      <c r="C62" s="47"/>
      <c r="D62" s="51">
        <f>SUM(D63)</f>
        <v>0</v>
      </c>
      <c r="E62" s="49"/>
      <c r="F62" s="51"/>
      <c r="G62" s="51">
        <f t="shared" ref="G62:S62" si="15">SUM(G63)</f>
        <v>0</v>
      </c>
      <c r="H62" s="49"/>
      <c r="I62" s="51"/>
      <c r="J62" s="51">
        <f t="shared" si="15"/>
        <v>0</v>
      </c>
      <c r="K62" s="49"/>
      <c r="L62" s="51"/>
      <c r="M62" s="51">
        <f t="shared" si="15"/>
        <v>0</v>
      </c>
      <c r="N62" s="51"/>
      <c r="O62" s="51">
        <v>151200</v>
      </c>
      <c r="P62" s="51">
        <f t="shared" si="15"/>
        <v>54726.79</v>
      </c>
      <c r="Q62" s="51">
        <f t="shared" ref="Q62:Q101" si="16">(P62/O62)*100</f>
        <v>36.194966931216932</v>
      </c>
      <c r="R62" s="51"/>
      <c r="S62" s="51">
        <f t="shared" si="15"/>
        <v>0</v>
      </c>
      <c r="T62" s="51"/>
    </row>
    <row r="63" spans="1:24" x14ac:dyDescent="0.25">
      <c r="A63" s="88">
        <v>3121</v>
      </c>
      <c r="B63" s="48" t="s">
        <v>131</v>
      </c>
      <c r="C63" s="48"/>
      <c r="D63" s="46"/>
      <c r="E63" s="49"/>
      <c r="F63" s="46"/>
      <c r="G63" s="46"/>
      <c r="H63" s="49"/>
      <c r="I63" s="46"/>
      <c r="J63" s="46"/>
      <c r="K63" s="49"/>
      <c r="L63" s="46"/>
      <c r="M63" s="46"/>
      <c r="N63" s="46"/>
      <c r="O63" s="46"/>
      <c r="P63" s="46">
        <v>54726.79</v>
      </c>
      <c r="Q63" s="51"/>
      <c r="R63" s="46"/>
      <c r="S63" s="46"/>
      <c r="T63" s="46"/>
    </row>
    <row r="64" spans="1:24" x14ac:dyDescent="0.25">
      <c r="A64" s="87">
        <v>313</v>
      </c>
      <c r="B64" s="47" t="s">
        <v>120</v>
      </c>
      <c r="C64" s="47"/>
      <c r="D64" s="51">
        <f t="shared" ref="D64:S64" si="17">SUM(D65:D66)</f>
        <v>0</v>
      </c>
      <c r="E64" s="49"/>
      <c r="F64" s="51"/>
      <c r="G64" s="51">
        <f t="shared" si="17"/>
        <v>0</v>
      </c>
      <c r="H64" s="49"/>
      <c r="I64" s="51"/>
      <c r="J64" s="51">
        <f t="shared" si="17"/>
        <v>0</v>
      </c>
      <c r="K64" s="49"/>
      <c r="L64" s="51"/>
      <c r="M64" s="51">
        <f t="shared" si="17"/>
        <v>0</v>
      </c>
      <c r="N64" s="51"/>
      <c r="O64" s="51">
        <v>619875</v>
      </c>
      <c r="P64" s="51">
        <f t="shared" si="17"/>
        <v>299189.38</v>
      </c>
      <c r="Q64" s="51">
        <f t="shared" si="16"/>
        <v>48.266082677959268</v>
      </c>
      <c r="R64" s="51"/>
      <c r="S64" s="51">
        <f t="shared" si="17"/>
        <v>0</v>
      </c>
      <c r="T64" s="51"/>
    </row>
    <row r="65" spans="1:20" ht="24.75" x14ac:dyDescent="0.25">
      <c r="A65" s="88">
        <v>3132</v>
      </c>
      <c r="B65" s="78" t="s">
        <v>132</v>
      </c>
      <c r="C65" s="78"/>
      <c r="D65" s="46"/>
      <c r="E65" s="49"/>
      <c r="F65" s="46"/>
      <c r="G65" s="46"/>
      <c r="H65" s="49"/>
      <c r="I65" s="46"/>
      <c r="J65" s="46"/>
      <c r="K65" s="49"/>
      <c r="L65" s="46"/>
      <c r="M65" s="46"/>
      <c r="N65" s="46"/>
      <c r="O65" s="46"/>
      <c r="P65" s="46">
        <v>299011.59000000003</v>
      </c>
      <c r="Q65" s="51"/>
      <c r="R65" s="46"/>
      <c r="S65" s="46"/>
      <c r="T65" s="46"/>
    </row>
    <row r="66" spans="1:20" ht="24.75" x14ac:dyDescent="0.25">
      <c r="A66" s="88">
        <v>3133</v>
      </c>
      <c r="B66" s="48" t="s">
        <v>133</v>
      </c>
      <c r="C66" s="48"/>
      <c r="D66" s="46"/>
      <c r="E66" s="49"/>
      <c r="F66" s="46"/>
      <c r="G66" s="46"/>
      <c r="H66" s="49"/>
      <c r="I66" s="46"/>
      <c r="J66" s="46"/>
      <c r="K66" s="49"/>
      <c r="L66" s="46"/>
      <c r="M66" s="46"/>
      <c r="N66" s="46"/>
      <c r="O66" s="46"/>
      <c r="P66" s="46">
        <v>177.79</v>
      </c>
      <c r="Q66" s="51"/>
      <c r="R66" s="46"/>
      <c r="S66" s="46"/>
      <c r="T66" s="46"/>
    </row>
    <row r="67" spans="1:20" x14ac:dyDescent="0.25">
      <c r="A67" s="86">
        <v>32</v>
      </c>
      <c r="B67" s="68" t="s">
        <v>121</v>
      </c>
      <c r="C67" s="68"/>
      <c r="D67" s="69">
        <f>SUM(D68+D73+D80+D90+D92)</f>
        <v>7500</v>
      </c>
      <c r="E67" s="49"/>
      <c r="F67" s="69"/>
      <c r="G67" s="69">
        <f t="shared" ref="G67:S67" si="18">SUM(G68+G73+G80+G90+G92)</f>
        <v>0</v>
      </c>
      <c r="H67" s="49"/>
      <c r="I67" s="69"/>
      <c r="J67" s="69">
        <f t="shared" si="18"/>
        <v>275742.29000000004</v>
      </c>
      <c r="K67" s="49"/>
      <c r="L67" s="69"/>
      <c r="M67" s="69">
        <f t="shared" si="18"/>
        <v>34923.520000000004</v>
      </c>
      <c r="N67" s="69"/>
      <c r="O67" s="69"/>
      <c r="P67" s="69">
        <f t="shared" si="18"/>
        <v>189353.91</v>
      </c>
      <c r="Q67" s="51"/>
      <c r="R67" s="69"/>
      <c r="S67" s="69">
        <f t="shared" si="18"/>
        <v>0</v>
      </c>
      <c r="T67" s="69"/>
    </row>
    <row r="68" spans="1:20" x14ac:dyDescent="0.25">
      <c r="A68" s="87">
        <v>321</v>
      </c>
      <c r="B68" s="47" t="s">
        <v>76</v>
      </c>
      <c r="C68" s="47"/>
      <c r="D68" s="51">
        <f>SUM(D69:D72)</f>
        <v>0</v>
      </c>
      <c r="E68" s="49"/>
      <c r="F68" s="51"/>
      <c r="G68" s="51">
        <f t="shared" ref="G68:S68" si="19">SUM(G69:G72)</f>
        <v>0</v>
      </c>
      <c r="H68" s="49"/>
      <c r="I68" s="51">
        <v>13000</v>
      </c>
      <c r="J68" s="51">
        <f t="shared" si="19"/>
        <v>16967.78</v>
      </c>
      <c r="K68" s="49">
        <f t="shared" ref="K68:K116" si="20">(J68/I68)*100</f>
        <v>130.52138461538462</v>
      </c>
      <c r="L68" s="51"/>
      <c r="M68" s="51">
        <f t="shared" si="19"/>
        <v>0</v>
      </c>
      <c r="N68" s="51"/>
      <c r="O68" s="51">
        <v>240000</v>
      </c>
      <c r="P68" s="51">
        <f t="shared" si="19"/>
        <v>172725.88</v>
      </c>
      <c r="Q68" s="51">
        <f t="shared" si="16"/>
        <v>71.969116666666665</v>
      </c>
      <c r="R68" s="51"/>
      <c r="S68" s="51">
        <f t="shared" si="19"/>
        <v>0</v>
      </c>
      <c r="T68" s="51"/>
    </row>
    <row r="69" spans="1:20" x14ac:dyDescent="0.25">
      <c r="A69" s="88">
        <v>3211</v>
      </c>
      <c r="B69" s="48" t="s">
        <v>134</v>
      </c>
      <c r="C69" s="48"/>
      <c r="D69" s="46"/>
      <c r="E69" s="49"/>
      <c r="F69" s="46"/>
      <c r="G69" s="46"/>
      <c r="H69" s="49"/>
      <c r="I69" s="46"/>
      <c r="J69" s="46">
        <v>13513.78</v>
      </c>
      <c r="K69" s="49"/>
      <c r="L69" s="46"/>
      <c r="M69" s="46"/>
      <c r="N69" s="46"/>
      <c r="O69" s="46"/>
      <c r="P69" s="46"/>
      <c r="Q69" s="51"/>
      <c r="R69" s="46"/>
      <c r="S69" s="46"/>
      <c r="T69" s="46"/>
    </row>
    <row r="70" spans="1:20" x14ac:dyDescent="0.25">
      <c r="A70" s="88">
        <v>3212</v>
      </c>
      <c r="B70" s="48" t="s">
        <v>135</v>
      </c>
      <c r="C70" s="48"/>
      <c r="D70" s="46"/>
      <c r="E70" s="49"/>
      <c r="F70" s="46"/>
      <c r="G70" s="46"/>
      <c r="H70" s="49"/>
      <c r="I70" s="46"/>
      <c r="J70" s="46"/>
      <c r="K70" s="49"/>
      <c r="L70" s="46"/>
      <c r="M70" s="46"/>
      <c r="N70" s="46"/>
      <c r="O70" s="46"/>
      <c r="P70" s="46">
        <v>172725.88</v>
      </c>
      <c r="Q70" s="51"/>
      <c r="R70" s="46"/>
      <c r="S70" s="46"/>
      <c r="T70" s="46"/>
    </row>
    <row r="71" spans="1:20" x14ac:dyDescent="0.25">
      <c r="A71" s="88">
        <v>3213</v>
      </c>
      <c r="B71" s="48" t="s">
        <v>136</v>
      </c>
      <c r="C71" s="48"/>
      <c r="D71" s="46"/>
      <c r="E71" s="49"/>
      <c r="F71" s="46"/>
      <c r="G71" s="46"/>
      <c r="H71" s="49"/>
      <c r="I71" s="46"/>
      <c r="J71" s="46">
        <v>600</v>
      </c>
      <c r="K71" s="49"/>
      <c r="L71" s="46"/>
      <c r="M71" s="46"/>
      <c r="N71" s="46"/>
      <c r="O71" s="46"/>
      <c r="P71" s="46"/>
      <c r="Q71" s="51"/>
      <c r="R71" s="46"/>
      <c r="S71" s="46"/>
      <c r="T71" s="46"/>
    </row>
    <row r="72" spans="1:20" x14ac:dyDescent="0.25">
      <c r="A72" s="88">
        <v>3214</v>
      </c>
      <c r="B72" s="48" t="s">
        <v>137</v>
      </c>
      <c r="C72" s="48"/>
      <c r="D72" s="46"/>
      <c r="E72" s="49"/>
      <c r="F72" s="46"/>
      <c r="G72" s="46"/>
      <c r="H72" s="49"/>
      <c r="I72" s="46"/>
      <c r="J72" s="46">
        <v>2854</v>
      </c>
      <c r="K72" s="49"/>
      <c r="L72" s="46"/>
      <c r="M72" s="46"/>
      <c r="N72" s="46"/>
      <c r="O72" s="46"/>
      <c r="P72" s="46"/>
      <c r="Q72" s="51"/>
      <c r="R72" s="46"/>
      <c r="S72" s="46"/>
      <c r="T72" s="46"/>
    </row>
    <row r="73" spans="1:20" x14ac:dyDescent="0.25">
      <c r="A73" s="87">
        <v>322</v>
      </c>
      <c r="B73" s="47" t="s">
        <v>81</v>
      </c>
      <c r="C73" s="47"/>
      <c r="D73" s="51">
        <f>SUM(D74:D79)</f>
        <v>0</v>
      </c>
      <c r="E73" s="49"/>
      <c r="F73" s="51"/>
      <c r="G73" s="51">
        <f t="shared" ref="G73:S73" si="21">SUM(G74:G79)</f>
        <v>0</v>
      </c>
      <c r="H73" s="49"/>
      <c r="I73" s="51">
        <v>36160</v>
      </c>
      <c r="J73" s="51">
        <f t="shared" si="21"/>
        <v>36765.39</v>
      </c>
      <c r="K73" s="49">
        <f t="shared" si="20"/>
        <v>101.67419800884956</v>
      </c>
      <c r="L73" s="51"/>
      <c r="M73" s="51">
        <f t="shared" si="21"/>
        <v>10749.74</v>
      </c>
      <c r="N73" s="51"/>
      <c r="O73" s="51"/>
      <c r="P73" s="51">
        <f t="shared" si="21"/>
        <v>0</v>
      </c>
      <c r="Q73" s="51"/>
      <c r="R73" s="51"/>
      <c r="S73" s="51">
        <f t="shared" si="21"/>
        <v>0</v>
      </c>
      <c r="T73" s="51"/>
    </row>
    <row r="74" spans="1:20" x14ac:dyDescent="0.25">
      <c r="A74" s="88">
        <v>3221</v>
      </c>
      <c r="B74" s="48" t="s">
        <v>138</v>
      </c>
      <c r="C74" s="48"/>
      <c r="D74" s="46"/>
      <c r="E74" s="49"/>
      <c r="F74" s="46"/>
      <c r="G74" s="46"/>
      <c r="H74" s="49"/>
      <c r="I74" s="46"/>
      <c r="J74" s="46">
        <v>10153.23</v>
      </c>
      <c r="K74" s="49"/>
      <c r="L74" s="46"/>
      <c r="M74" s="46"/>
      <c r="N74" s="46"/>
      <c r="O74" s="46"/>
      <c r="P74" s="46"/>
      <c r="Q74" s="51"/>
      <c r="R74" s="46"/>
      <c r="S74" s="46"/>
      <c r="T74" s="46"/>
    </row>
    <row r="75" spans="1:20" x14ac:dyDescent="0.25">
      <c r="A75" s="88">
        <v>3222</v>
      </c>
      <c r="B75" s="48" t="s">
        <v>139</v>
      </c>
      <c r="C75" s="48"/>
      <c r="D75" s="46"/>
      <c r="E75" s="49"/>
      <c r="F75" s="46"/>
      <c r="G75" s="46"/>
      <c r="H75" s="49"/>
      <c r="I75" s="46"/>
      <c r="J75" s="46"/>
      <c r="K75" s="49"/>
      <c r="L75" s="46"/>
      <c r="M75" s="46"/>
      <c r="N75" s="46"/>
      <c r="O75" s="46"/>
      <c r="P75" s="46"/>
      <c r="Q75" s="51"/>
      <c r="R75" s="46"/>
      <c r="S75" s="46"/>
      <c r="T75" s="46"/>
    </row>
    <row r="76" spans="1:20" x14ac:dyDescent="0.25">
      <c r="A76" s="88">
        <v>3223</v>
      </c>
      <c r="B76" s="48" t="s">
        <v>140</v>
      </c>
      <c r="C76" s="48"/>
      <c r="D76" s="46"/>
      <c r="E76" s="49"/>
      <c r="F76" s="46"/>
      <c r="G76" s="46"/>
      <c r="H76" s="49"/>
      <c r="I76" s="46"/>
      <c r="J76" s="46">
        <v>22437.78</v>
      </c>
      <c r="K76" s="49"/>
      <c r="L76" s="46"/>
      <c r="M76" s="46">
        <v>10749.74</v>
      </c>
      <c r="N76" s="46"/>
      <c r="O76" s="46"/>
      <c r="P76" s="46"/>
      <c r="Q76" s="51"/>
      <c r="R76" s="46"/>
      <c r="S76" s="46"/>
      <c r="T76" s="46"/>
    </row>
    <row r="77" spans="1:20" ht="24.75" x14ac:dyDescent="0.25">
      <c r="A77" s="88">
        <v>3224</v>
      </c>
      <c r="B77" s="48" t="s">
        <v>141</v>
      </c>
      <c r="C77" s="48"/>
      <c r="D77" s="46"/>
      <c r="E77" s="49"/>
      <c r="F77" s="46"/>
      <c r="G77" s="46"/>
      <c r="H77" s="49"/>
      <c r="I77" s="46"/>
      <c r="J77" s="46"/>
      <c r="K77" s="49"/>
      <c r="L77" s="46"/>
      <c r="M77" s="46"/>
      <c r="N77" s="46"/>
      <c r="O77" s="46"/>
      <c r="P77" s="46"/>
      <c r="Q77" s="51"/>
      <c r="R77" s="46"/>
      <c r="S77" s="46"/>
      <c r="T77" s="46"/>
    </row>
    <row r="78" spans="1:20" ht="24.75" x14ac:dyDescent="0.25">
      <c r="A78" s="88">
        <v>3225</v>
      </c>
      <c r="B78" s="48" t="s">
        <v>142</v>
      </c>
      <c r="C78" s="48"/>
      <c r="D78" s="46"/>
      <c r="E78" s="49"/>
      <c r="F78" s="46"/>
      <c r="G78" s="46"/>
      <c r="H78" s="49"/>
      <c r="I78" s="46"/>
      <c r="J78" s="46">
        <v>4174.38</v>
      </c>
      <c r="K78" s="49"/>
      <c r="L78" s="46"/>
      <c r="M78" s="46"/>
      <c r="N78" s="46"/>
      <c r="O78" s="46"/>
      <c r="P78" s="46"/>
      <c r="Q78" s="51"/>
      <c r="R78" s="46"/>
      <c r="S78" s="46"/>
      <c r="T78" s="46"/>
    </row>
    <row r="79" spans="1:20" ht="24.75" x14ac:dyDescent="0.25">
      <c r="A79" s="88">
        <v>3227</v>
      </c>
      <c r="B79" s="48" t="s">
        <v>143</v>
      </c>
      <c r="C79" s="48"/>
      <c r="D79" s="46"/>
      <c r="E79" s="49"/>
      <c r="F79" s="46"/>
      <c r="G79" s="46"/>
      <c r="H79" s="49"/>
      <c r="I79" s="46"/>
      <c r="J79" s="46"/>
      <c r="K79" s="49"/>
      <c r="L79" s="46"/>
      <c r="M79" s="46"/>
      <c r="N79" s="46"/>
      <c r="O79" s="46"/>
      <c r="P79" s="46"/>
      <c r="Q79" s="51"/>
      <c r="R79" s="46"/>
      <c r="S79" s="46"/>
      <c r="T79" s="46"/>
    </row>
    <row r="80" spans="1:20" x14ac:dyDescent="0.25">
      <c r="A80" s="87">
        <v>323</v>
      </c>
      <c r="B80" s="47" t="s">
        <v>88</v>
      </c>
      <c r="C80" s="47">
        <v>15000</v>
      </c>
      <c r="D80" s="51">
        <f>SUM(D81:D89)</f>
        <v>7500</v>
      </c>
      <c r="E80" s="49">
        <f t="shared" ref="E80" si="22">(D80/C80)*100</f>
        <v>50</v>
      </c>
      <c r="F80" s="51"/>
      <c r="G80" s="51">
        <f t="shared" ref="G80:S80" si="23">SUM(G81:G89)</f>
        <v>0</v>
      </c>
      <c r="H80" s="49"/>
      <c r="I80" s="51">
        <v>327500</v>
      </c>
      <c r="J80" s="51">
        <f t="shared" si="23"/>
        <v>208981.47</v>
      </c>
      <c r="K80" s="49">
        <f t="shared" si="20"/>
        <v>63.81113587786259</v>
      </c>
      <c r="L80" s="51"/>
      <c r="M80" s="51">
        <f t="shared" si="23"/>
        <v>22671.74</v>
      </c>
      <c r="N80" s="51"/>
      <c r="O80" s="51"/>
      <c r="P80" s="51">
        <f t="shared" si="23"/>
        <v>4643.66</v>
      </c>
      <c r="Q80" s="51"/>
      <c r="R80" s="51"/>
      <c r="S80" s="51">
        <f t="shared" si="23"/>
        <v>0</v>
      </c>
      <c r="T80" s="51"/>
    </row>
    <row r="81" spans="1:20" ht="24.75" x14ac:dyDescent="0.25">
      <c r="A81" s="88">
        <v>3231</v>
      </c>
      <c r="B81" s="48" t="s">
        <v>144</v>
      </c>
      <c r="C81" s="48"/>
      <c r="D81" s="46"/>
      <c r="E81" s="49"/>
      <c r="F81" s="46"/>
      <c r="G81" s="46"/>
      <c r="H81" s="49"/>
      <c r="I81" s="46"/>
      <c r="J81" s="46">
        <v>51.5</v>
      </c>
      <c r="K81" s="49"/>
      <c r="L81" s="46"/>
      <c r="M81" s="46"/>
      <c r="N81" s="46"/>
      <c r="O81" s="46"/>
      <c r="P81" s="46"/>
      <c r="Q81" s="51"/>
      <c r="R81" s="46"/>
      <c r="S81" s="46"/>
      <c r="T81" s="46"/>
    </row>
    <row r="82" spans="1:20" ht="24.75" x14ac:dyDescent="0.25">
      <c r="A82" s="88">
        <v>3232</v>
      </c>
      <c r="B82" s="48" t="s">
        <v>145</v>
      </c>
      <c r="C82" s="48"/>
      <c r="D82" s="46"/>
      <c r="E82" s="49"/>
      <c r="F82" s="46"/>
      <c r="G82" s="46"/>
      <c r="H82" s="49"/>
      <c r="I82" s="46"/>
      <c r="J82" s="46">
        <v>3420</v>
      </c>
      <c r="K82" s="49"/>
      <c r="L82" s="46"/>
      <c r="M82" s="46"/>
      <c r="N82" s="46"/>
      <c r="O82" s="46"/>
      <c r="P82" s="46"/>
      <c r="Q82" s="51"/>
      <c r="R82" s="46"/>
      <c r="S82" s="46"/>
      <c r="T82" s="46"/>
    </row>
    <row r="83" spans="1:20" x14ac:dyDescent="0.25">
      <c r="A83" s="88">
        <v>3233</v>
      </c>
      <c r="B83" s="48" t="s">
        <v>146</v>
      </c>
      <c r="C83" s="48"/>
      <c r="D83" s="46"/>
      <c r="E83" s="49"/>
      <c r="F83" s="46"/>
      <c r="G83" s="46"/>
      <c r="H83" s="49"/>
      <c r="I83" s="46"/>
      <c r="J83" s="46">
        <v>8725</v>
      </c>
      <c r="K83" s="49"/>
      <c r="L83" s="46"/>
      <c r="M83" s="46"/>
      <c r="N83" s="46"/>
      <c r="O83" s="46"/>
      <c r="P83" s="46"/>
      <c r="Q83" s="51"/>
      <c r="R83" s="46"/>
      <c r="S83" s="46"/>
      <c r="T83" s="46"/>
    </row>
    <row r="84" spans="1:20" x14ac:dyDescent="0.25">
      <c r="A84" s="88">
        <v>3234</v>
      </c>
      <c r="B84" s="48" t="s">
        <v>147</v>
      </c>
      <c r="C84" s="48"/>
      <c r="D84" s="46"/>
      <c r="E84" s="49"/>
      <c r="F84" s="46"/>
      <c r="G84" s="46"/>
      <c r="H84" s="49"/>
      <c r="I84" s="46"/>
      <c r="J84" s="46"/>
      <c r="K84" s="49"/>
      <c r="L84" s="46"/>
      <c r="M84" s="46"/>
      <c r="N84" s="46"/>
      <c r="O84" s="46"/>
      <c r="P84" s="46"/>
      <c r="Q84" s="51"/>
      <c r="R84" s="46"/>
      <c r="S84" s="46"/>
      <c r="T84" s="46"/>
    </row>
    <row r="85" spans="1:20" x14ac:dyDescent="0.25">
      <c r="A85" s="88">
        <v>3235</v>
      </c>
      <c r="B85" s="48" t="s">
        <v>148</v>
      </c>
      <c r="C85" s="48"/>
      <c r="D85" s="46"/>
      <c r="E85" s="49"/>
      <c r="F85" s="46"/>
      <c r="G85" s="46"/>
      <c r="H85" s="49"/>
      <c r="I85" s="46"/>
      <c r="J85" s="46">
        <v>35274.720000000001</v>
      </c>
      <c r="K85" s="49"/>
      <c r="L85" s="46"/>
      <c r="M85" s="46">
        <v>16137.36</v>
      </c>
      <c r="N85" s="46"/>
      <c r="O85" s="46"/>
      <c r="P85" s="46"/>
      <c r="Q85" s="51"/>
      <c r="R85" s="46"/>
      <c r="S85" s="46"/>
      <c r="T85" s="46"/>
    </row>
    <row r="86" spans="1:20" x14ac:dyDescent="0.25">
      <c r="A86" s="88">
        <v>3236</v>
      </c>
      <c r="B86" s="48" t="s">
        <v>149</v>
      </c>
      <c r="C86" s="48"/>
      <c r="D86" s="46"/>
      <c r="E86" s="49"/>
      <c r="F86" s="46"/>
      <c r="G86" s="46"/>
      <c r="H86" s="49"/>
      <c r="I86" s="46"/>
      <c r="J86" s="46"/>
      <c r="K86" s="49"/>
      <c r="L86" s="46"/>
      <c r="M86" s="46"/>
      <c r="N86" s="46"/>
      <c r="O86" s="46"/>
      <c r="P86" s="46">
        <v>4643.66</v>
      </c>
      <c r="Q86" s="51"/>
      <c r="R86" s="46"/>
      <c r="S86" s="46"/>
      <c r="T86" s="46"/>
    </row>
    <row r="87" spans="1:20" x14ac:dyDescent="0.25">
      <c r="A87" s="88">
        <v>3237</v>
      </c>
      <c r="B87" s="48" t="s">
        <v>150</v>
      </c>
      <c r="C87" s="48"/>
      <c r="D87" s="46"/>
      <c r="E87" s="49"/>
      <c r="F87" s="46"/>
      <c r="G87" s="46"/>
      <c r="H87" s="49"/>
      <c r="I87" s="46"/>
      <c r="J87" s="46">
        <v>109949</v>
      </c>
      <c r="K87" s="49"/>
      <c r="L87" s="46"/>
      <c r="M87" s="46">
        <v>3750</v>
      </c>
      <c r="N87" s="46"/>
      <c r="O87" s="46"/>
      <c r="P87" s="46"/>
      <c r="Q87" s="51"/>
      <c r="R87" s="46"/>
      <c r="S87" s="46"/>
      <c r="T87" s="46"/>
    </row>
    <row r="88" spans="1:20" x14ac:dyDescent="0.25">
      <c r="A88" s="88">
        <v>3238</v>
      </c>
      <c r="B88" s="48" t="s">
        <v>151</v>
      </c>
      <c r="C88" s="48"/>
      <c r="D88" s="46">
        <v>7500</v>
      </c>
      <c r="E88" s="49"/>
      <c r="F88" s="46"/>
      <c r="G88" s="46"/>
      <c r="H88" s="49"/>
      <c r="I88" s="46"/>
      <c r="J88" s="46">
        <v>3850</v>
      </c>
      <c r="K88" s="49"/>
      <c r="L88" s="46"/>
      <c r="M88" s="46">
        <v>2784.38</v>
      </c>
      <c r="N88" s="46"/>
      <c r="O88" s="46"/>
      <c r="P88" s="46"/>
      <c r="Q88" s="51"/>
      <c r="R88" s="46"/>
      <c r="S88" s="46"/>
      <c r="T88" s="46"/>
    </row>
    <row r="89" spans="1:20" x14ac:dyDescent="0.25">
      <c r="A89" s="88">
        <v>3239</v>
      </c>
      <c r="B89" s="48" t="s">
        <v>152</v>
      </c>
      <c r="C89" s="48"/>
      <c r="D89" s="46"/>
      <c r="E89" s="49"/>
      <c r="F89" s="46"/>
      <c r="G89" s="46"/>
      <c r="H89" s="49"/>
      <c r="I89" s="46"/>
      <c r="J89" s="46">
        <v>47711.25</v>
      </c>
      <c r="K89" s="49"/>
      <c r="L89" s="46"/>
      <c r="M89" s="46"/>
      <c r="N89" s="46"/>
      <c r="O89" s="46"/>
      <c r="P89" s="46"/>
      <c r="Q89" s="51"/>
      <c r="R89" s="46"/>
      <c r="S89" s="46"/>
      <c r="T89" s="46"/>
    </row>
    <row r="90" spans="1:20" ht="24.75" x14ac:dyDescent="0.25">
      <c r="A90" s="87">
        <v>324</v>
      </c>
      <c r="B90" s="47" t="s">
        <v>98</v>
      </c>
      <c r="C90" s="47"/>
      <c r="D90" s="51">
        <f>SUM(D91)</f>
        <v>0</v>
      </c>
      <c r="E90" s="49"/>
      <c r="F90" s="51"/>
      <c r="G90" s="51">
        <f t="shared" ref="G90:S90" si="24">SUM(G91)</f>
        <v>0</v>
      </c>
      <c r="H90" s="49"/>
      <c r="I90" s="51">
        <v>5000</v>
      </c>
      <c r="J90" s="51">
        <f t="shared" si="24"/>
        <v>0</v>
      </c>
      <c r="K90" s="49"/>
      <c r="L90" s="51"/>
      <c r="M90" s="51">
        <f t="shared" si="24"/>
        <v>0</v>
      </c>
      <c r="N90" s="51"/>
      <c r="O90" s="51"/>
      <c r="P90" s="51">
        <f t="shared" si="24"/>
        <v>0</v>
      </c>
      <c r="Q90" s="51"/>
      <c r="R90" s="51"/>
      <c r="S90" s="51">
        <f t="shared" si="24"/>
        <v>0</v>
      </c>
      <c r="T90" s="51"/>
    </row>
    <row r="91" spans="1:20" ht="24.75" x14ac:dyDescent="0.25">
      <c r="A91" s="88">
        <v>3241</v>
      </c>
      <c r="B91" s="52" t="s">
        <v>153</v>
      </c>
      <c r="C91" s="52"/>
      <c r="D91" s="46"/>
      <c r="E91" s="49"/>
      <c r="F91" s="46"/>
      <c r="G91" s="46"/>
      <c r="H91" s="49"/>
      <c r="I91" s="46"/>
      <c r="J91" s="46"/>
      <c r="K91" s="49"/>
      <c r="L91" s="46"/>
      <c r="M91" s="46"/>
      <c r="N91" s="46"/>
      <c r="O91" s="46"/>
      <c r="P91" s="46"/>
      <c r="Q91" s="51"/>
      <c r="R91" s="46"/>
      <c r="S91" s="46"/>
      <c r="T91" s="46"/>
    </row>
    <row r="92" spans="1:20" x14ac:dyDescent="0.25">
      <c r="A92" s="87">
        <v>329</v>
      </c>
      <c r="B92" s="47" t="s">
        <v>100</v>
      </c>
      <c r="C92" s="47"/>
      <c r="D92" s="51">
        <f t="shared" ref="D92:S92" si="25">SUM(D94:D99)</f>
        <v>0</v>
      </c>
      <c r="E92" s="49"/>
      <c r="F92" s="51"/>
      <c r="G92" s="51">
        <f t="shared" si="25"/>
        <v>0</v>
      </c>
      <c r="H92" s="49"/>
      <c r="I92" s="51">
        <v>31000</v>
      </c>
      <c r="J92" s="51">
        <f t="shared" si="25"/>
        <v>13027.650000000001</v>
      </c>
      <c r="K92" s="49">
        <f t="shared" si="20"/>
        <v>42.024677419354845</v>
      </c>
      <c r="L92" s="51"/>
      <c r="M92" s="51">
        <f t="shared" si="25"/>
        <v>1502.04</v>
      </c>
      <c r="N92" s="51"/>
      <c r="O92" s="51">
        <v>19700</v>
      </c>
      <c r="P92" s="51">
        <f t="shared" si="25"/>
        <v>11984.369999999999</v>
      </c>
      <c r="Q92" s="51">
        <f t="shared" si="16"/>
        <v>60.834365482233501</v>
      </c>
      <c r="R92" s="51"/>
      <c r="S92" s="51">
        <f t="shared" si="25"/>
        <v>0</v>
      </c>
      <c r="T92" s="51"/>
    </row>
    <row r="93" spans="1:20" ht="24.75" x14ac:dyDescent="0.25">
      <c r="A93" s="89">
        <v>3291</v>
      </c>
      <c r="B93" s="52" t="s">
        <v>154</v>
      </c>
      <c r="C93" s="52"/>
      <c r="D93" s="71"/>
      <c r="E93" s="49"/>
      <c r="F93" s="71"/>
      <c r="G93" s="71"/>
      <c r="H93" s="49"/>
      <c r="I93" s="71"/>
      <c r="J93" s="71"/>
      <c r="K93" s="49"/>
      <c r="L93" s="71"/>
      <c r="M93" s="71"/>
      <c r="N93" s="71"/>
      <c r="O93" s="71"/>
      <c r="P93" s="71"/>
      <c r="Q93" s="51"/>
      <c r="R93" s="71"/>
      <c r="S93" s="71"/>
      <c r="T93" s="71"/>
    </row>
    <row r="94" spans="1:20" x14ac:dyDescent="0.25">
      <c r="A94" s="89">
        <v>3292</v>
      </c>
      <c r="B94" s="52" t="s">
        <v>155</v>
      </c>
      <c r="C94" s="52"/>
      <c r="D94" s="71"/>
      <c r="E94" s="49"/>
      <c r="F94" s="71"/>
      <c r="G94" s="71"/>
      <c r="H94" s="49"/>
      <c r="I94" s="71"/>
      <c r="J94" s="71"/>
      <c r="K94" s="49"/>
      <c r="L94" s="71"/>
      <c r="M94" s="71"/>
      <c r="N94" s="71"/>
      <c r="O94" s="71"/>
      <c r="P94" s="71"/>
      <c r="Q94" s="51"/>
      <c r="R94" s="71"/>
      <c r="S94" s="71"/>
      <c r="T94" s="71"/>
    </row>
    <row r="95" spans="1:20" x14ac:dyDescent="0.25">
      <c r="A95" s="88">
        <v>3293</v>
      </c>
      <c r="B95" s="52" t="s">
        <v>156</v>
      </c>
      <c r="C95" s="52"/>
      <c r="D95" s="46"/>
      <c r="E95" s="49"/>
      <c r="F95" s="46"/>
      <c r="G95" s="46"/>
      <c r="H95" s="49"/>
      <c r="I95" s="46"/>
      <c r="J95" s="46">
        <v>3844.01</v>
      </c>
      <c r="K95" s="49"/>
      <c r="L95" s="46"/>
      <c r="M95" s="46">
        <v>1182</v>
      </c>
      <c r="N95" s="46"/>
      <c r="O95" s="46"/>
      <c r="P95" s="46"/>
      <c r="Q95" s="51"/>
      <c r="R95" s="46"/>
      <c r="S95" s="46"/>
      <c r="T95" s="46"/>
    </row>
    <row r="96" spans="1:20" x14ac:dyDescent="0.25">
      <c r="A96" s="88">
        <v>3294</v>
      </c>
      <c r="B96" s="52" t="s">
        <v>157</v>
      </c>
      <c r="C96" s="52"/>
      <c r="D96" s="46"/>
      <c r="E96" s="49"/>
      <c r="F96" s="46"/>
      <c r="G96" s="46"/>
      <c r="H96" s="49"/>
      <c r="I96" s="46"/>
      <c r="J96" s="46">
        <v>4000</v>
      </c>
      <c r="K96" s="49"/>
      <c r="L96" s="46"/>
      <c r="M96" s="46"/>
      <c r="N96" s="46"/>
      <c r="O96" s="46"/>
      <c r="P96" s="46"/>
      <c r="Q96" s="51"/>
      <c r="R96" s="46"/>
      <c r="S96" s="46"/>
      <c r="T96" s="46"/>
    </row>
    <row r="97" spans="1:24" x14ac:dyDescent="0.25">
      <c r="A97" s="88">
        <v>3295</v>
      </c>
      <c r="B97" s="52" t="s">
        <v>158</v>
      </c>
      <c r="C97" s="52"/>
      <c r="D97" s="46"/>
      <c r="E97" s="49"/>
      <c r="F97" s="46"/>
      <c r="G97" s="46"/>
      <c r="H97" s="49"/>
      <c r="I97" s="46"/>
      <c r="J97" s="46"/>
      <c r="K97" s="49"/>
      <c r="L97" s="46"/>
      <c r="M97" s="46"/>
      <c r="N97" s="46"/>
      <c r="O97" s="46"/>
      <c r="P97" s="46">
        <v>6777.5</v>
      </c>
      <c r="Q97" s="51"/>
      <c r="R97" s="46"/>
      <c r="S97" s="46"/>
      <c r="T97" s="46"/>
    </row>
    <row r="98" spans="1:24" x14ac:dyDescent="0.25">
      <c r="A98" s="88">
        <v>3296</v>
      </c>
      <c r="B98" s="52" t="s">
        <v>159</v>
      </c>
      <c r="C98" s="52"/>
      <c r="D98" s="46"/>
      <c r="E98" s="49"/>
      <c r="F98" s="46"/>
      <c r="G98" s="46"/>
      <c r="H98" s="49"/>
      <c r="I98" s="46"/>
      <c r="J98" s="46"/>
      <c r="K98" s="49"/>
      <c r="L98" s="46"/>
      <c r="M98" s="46"/>
      <c r="N98" s="46"/>
      <c r="O98" s="46"/>
      <c r="P98" s="46">
        <v>5206.87</v>
      </c>
      <c r="Q98" s="51"/>
      <c r="R98" s="46"/>
      <c r="S98" s="46"/>
      <c r="T98" s="46"/>
    </row>
    <row r="99" spans="1:24" ht="24.75" x14ac:dyDescent="0.25">
      <c r="A99" s="88">
        <v>3299</v>
      </c>
      <c r="B99" s="52" t="s">
        <v>160</v>
      </c>
      <c r="C99" s="52"/>
      <c r="D99" s="46"/>
      <c r="E99" s="49"/>
      <c r="F99" s="46"/>
      <c r="G99" s="46"/>
      <c r="H99" s="49"/>
      <c r="I99" s="46"/>
      <c r="J99" s="46">
        <v>5183.6400000000003</v>
      </c>
      <c r="K99" s="49"/>
      <c r="L99" s="46"/>
      <c r="M99" s="46">
        <v>320.04000000000002</v>
      </c>
      <c r="N99" s="46"/>
      <c r="O99" s="46"/>
      <c r="P99" s="46"/>
      <c r="Q99" s="51"/>
      <c r="R99" s="46"/>
      <c r="S99" s="46"/>
      <c r="T99" s="46"/>
    </row>
    <row r="100" spans="1:24" x14ac:dyDescent="0.25">
      <c r="A100" s="86">
        <v>34</v>
      </c>
      <c r="B100" s="68" t="s">
        <v>108</v>
      </c>
      <c r="C100" s="68"/>
      <c r="D100" s="69">
        <f>SUM(D101)</f>
        <v>0</v>
      </c>
      <c r="E100" s="49"/>
      <c r="F100" s="69">
        <v>5</v>
      </c>
      <c r="G100" s="69">
        <f t="shared" ref="G100:S100" si="26">SUM(G101)</f>
        <v>1.81</v>
      </c>
      <c r="H100" s="49">
        <f t="shared" ref="H100:H101" si="27">(G100/F100)*100</f>
        <v>36.199999999999996</v>
      </c>
      <c r="I100" s="69"/>
      <c r="J100" s="69">
        <f t="shared" si="26"/>
        <v>0</v>
      </c>
      <c r="K100" s="49"/>
      <c r="L100" s="69"/>
      <c r="M100" s="69">
        <f t="shared" si="26"/>
        <v>76.48</v>
      </c>
      <c r="N100" s="69"/>
      <c r="O100" s="69"/>
      <c r="P100" s="69">
        <f t="shared" si="26"/>
        <v>3826.63</v>
      </c>
      <c r="Q100" s="51"/>
      <c r="R100" s="69"/>
      <c r="S100" s="69">
        <f t="shared" si="26"/>
        <v>0</v>
      </c>
      <c r="T100" s="69"/>
    </row>
    <row r="101" spans="1:24" x14ac:dyDescent="0.25">
      <c r="A101" s="90">
        <v>343</v>
      </c>
      <c r="B101" s="47" t="s">
        <v>109</v>
      </c>
      <c r="C101" s="47"/>
      <c r="D101" s="75">
        <f>SUM(D102:D103)</f>
        <v>0</v>
      </c>
      <c r="E101" s="49"/>
      <c r="F101" s="75">
        <v>5</v>
      </c>
      <c r="G101" s="75">
        <f t="shared" ref="G101:S101" si="28">SUM(G102:G103)</f>
        <v>1.81</v>
      </c>
      <c r="H101" s="49">
        <f t="shared" si="27"/>
        <v>36.199999999999996</v>
      </c>
      <c r="I101" s="75"/>
      <c r="J101" s="75">
        <f t="shared" si="28"/>
        <v>0</v>
      </c>
      <c r="K101" s="49"/>
      <c r="L101" s="75"/>
      <c r="M101" s="75">
        <f t="shared" si="28"/>
        <v>76.48</v>
      </c>
      <c r="N101" s="75"/>
      <c r="O101" s="75">
        <v>5400</v>
      </c>
      <c r="P101" s="75">
        <f>SUM(P102:P104)</f>
        <v>3826.63</v>
      </c>
      <c r="Q101" s="51">
        <f t="shared" si="16"/>
        <v>70.863518518518518</v>
      </c>
      <c r="R101" s="75"/>
      <c r="S101" s="75">
        <f t="shared" si="28"/>
        <v>0</v>
      </c>
      <c r="T101" s="75"/>
    </row>
    <row r="102" spans="1:24" ht="24.75" x14ac:dyDescent="0.25">
      <c r="A102" s="88">
        <v>3431</v>
      </c>
      <c r="B102" s="48" t="s">
        <v>161</v>
      </c>
      <c r="C102" s="48"/>
      <c r="D102" s="46"/>
      <c r="E102" s="49"/>
      <c r="F102" s="46"/>
      <c r="G102" s="46">
        <v>1.81</v>
      </c>
      <c r="H102" s="49"/>
      <c r="I102" s="46"/>
      <c r="J102" s="46"/>
      <c r="K102" s="49"/>
      <c r="L102" s="46"/>
      <c r="M102" s="46">
        <v>76.48</v>
      </c>
      <c r="N102" s="46"/>
      <c r="O102" s="46"/>
      <c r="P102" s="46"/>
      <c r="Q102" s="51"/>
      <c r="R102" s="46"/>
      <c r="S102" s="46"/>
      <c r="T102" s="46"/>
    </row>
    <row r="103" spans="1:24" x14ac:dyDescent="0.25">
      <c r="A103" s="88">
        <v>3432</v>
      </c>
      <c r="B103" s="48" t="s">
        <v>162</v>
      </c>
      <c r="C103" s="48"/>
      <c r="D103" s="46"/>
      <c r="E103" s="49"/>
      <c r="F103" s="46"/>
      <c r="G103" s="46"/>
      <c r="H103" s="49"/>
      <c r="I103" s="46"/>
      <c r="J103" s="46"/>
      <c r="K103" s="49"/>
      <c r="L103" s="46"/>
      <c r="M103" s="46"/>
      <c r="N103" s="46"/>
      <c r="O103" s="46"/>
      <c r="P103" s="46"/>
      <c r="Q103" s="51"/>
      <c r="R103" s="46"/>
      <c r="S103" s="46"/>
      <c r="T103" s="46"/>
    </row>
    <row r="104" spans="1:24" x14ac:dyDescent="0.25">
      <c r="A104" s="88">
        <v>3433</v>
      </c>
      <c r="B104" s="48" t="s">
        <v>163</v>
      </c>
      <c r="C104" s="48"/>
      <c r="D104" s="46"/>
      <c r="E104" s="49"/>
      <c r="F104" s="46"/>
      <c r="G104" s="46"/>
      <c r="H104" s="49"/>
      <c r="I104" s="46"/>
      <c r="J104" s="46"/>
      <c r="K104" s="49"/>
      <c r="L104" s="46"/>
      <c r="M104" s="46"/>
      <c r="N104" s="46"/>
      <c r="O104" s="46"/>
      <c r="P104" s="46">
        <v>3826.63</v>
      </c>
      <c r="Q104" s="51"/>
      <c r="R104" s="46"/>
      <c r="S104" s="46"/>
      <c r="T104" s="46"/>
    </row>
    <row r="105" spans="1:24" s="74" customFormat="1" x14ac:dyDescent="0.25">
      <c r="A105" s="86">
        <v>37</v>
      </c>
      <c r="B105" s="68" t="s">
        <v>113</v>
      </c>
      <c r="C105" s="68"/>
      <c r="D105" s="69">
        <f t="shared" ref="D105:S105" si="29">SUM(D106+D108)</f>
        <v>0</v>
      </c>
      <c r="E105" s="49"/>
      <c r="F105" s="69"/>
      <c r="G105" s="69">
        <f t="shared" si="29"/>
        <v>0</v>
      </c>
      <c r="H105" s="49"/>
      <c r="I105" s="69"/>
      <c r="J105" s="69">
        <f t="shared" si="29"/>
        <v>0</v>
      </c>
      <c r="K105" s="49"/>
      <c r="L105" s="69"/>
      <c r="M105" s="69">
        <f t="shared" si="29"/>
        <v>0</v>
      </c>
      <c r="N105" s="69"/>
      <c r="O105" s="69"/>
      <c r="P105" s="69">
        <f t="shared" si="29"/>
        <v>0</v>
      </c>
      <c r="Q105" s="51"/>
      <c r="R105" s="69"/>
      <c r="S105" s="69">
        <f t="shared" si="29"/>
        <v>0</v>
      </c>
      <c r="T105" s="69"/>
      <c r="U105" s="57"/>
      <c r="V105" s="57"/>
      <c r="W105" s="57"/>
      <c r="X105" s="57"/>
    </row>
    <row r="106" spans="1:24" s="70" customFormat="1" x14ac:dyDescent="0.25">
      <c r="A106" s="87">
        <v>372</v>
      </c>
      <c r="B106" s="47" t="s">
        <v>114</v>
      </c>
      <c r="C106" s="47"/>
      <c r="D106" s="51">
        <f t="shared" ref="D106:S106" si="30">SUM(D107:D107)</f>
        <v>0</v>
      </c>
      <c r="E106" s="49"/>
      <c r="F106" s="51"/>
      <c r="G106" s="51">
        <f t="shared" si="30"/>
        <v>0</v>
      </c>
      <c r="H106" s="49"/>
      <c r="I106" s="51"/>
      <c r="J106" s="51">
        <f t="shared" si="30"/>
        <v>0</v>
      </c>
      <c r="K106" s="49"/>
      <c r="L106" s="51"/>
      <c r="M106" s="51">
        <f t="shared" si="30"/>
        <v>0</v>
      </c>
      <c r="N106" s="51"/>
      <c r="O106" s="51"/>
      <c r="P106" s="51">
        <f t="shared" si="30"/>
        <v>0</v>
      </c>
      <c r="Q106" s="51"/>
      <c r="R106" s="51"/>
      <c r="S106" s="51">
        <f t="shared" si="30"/>
        <v>0</v>
      </c>
      <c r="T106" s="51"/>
      <c r="U106" s="57"/>
      <c r="V106" s="57"/>
      <c r="W106" s="57"/>
      <c r="X106" s="57"/>
    </row>
    <row r="107" spans="1:24" x14ac:dyDescent="0.25">
      <c r="A107" s="88">
        <v>3722</v>
      </c>
      <c r="B107" s="48" t="s">
        <v>164</v>
      </c>
      <c r="C107" s="48"/>
      <c r="D107" s="46"/>
      <c r="E107" s="49"/>
      <c r="F107" s="46"/>
      <c r="G107" s="46"/>
      <c r="H107" s="49"/>
      <c r="I107" s="46"/>
      <c r="J107" s="46"/>
      <c r="K107" s="49"/>
      <c r="L107" s="46"/>
      <c r="M107" s="46"/>
      <c r="N107" s="46"/>
      <c r="O107" s="46"/>
      <c r="P107" s="46"/>
      <c r="Q107" s="51"/>
      <c r="R107" s="46"/>
      <c r="S107" s="46"/>
      <c r="T107" s="46"/>
      <c r="X107" s="57"/>
    </row>
    <row r="108" spans="1:24" x14ac:dyDescent="0.25">
      <c r="A108" s="86">
        <v>38</v>
      </c>
      <c r="B108" s="68" t="s">
        <v>165</v>
      </c>
      <c r="C108" s="68"/>
      <c r="D108" s="69">
        <f>SUM(D109+D112)</f>
        <v>0</v>
      </c>
      <c r="E108" s="49"/>
      <c r="F108" s="69"/>
      <c r="G108" s="69">
        <f t="shared" ref="G108:S108" si="31">SUM(G109+G112)</f>
        <v>0</v>
      </c>
      <c r="H108" s="49"/>
      <c r="I108" s="69"/>
      <c r="J108" s="69">
        <f t="shared" si="31"/>
        <v>0</v>
      </c>
      <c r="K108" s="49"/>
      <c r="L108" s="69"/>
      <c r="M108" s="69">
        <f t="shared" si="31"/>
        <v>0</v>
      </c>
      <c r="N108" s="69"/>
      <c r="O108" s="69"/>
      <c r="P108" s="69">
        <f t="shared" si="31"/>
        <v>0</v>
      </c>
      <c r="Q108" s="51"/>
      <c r="R108" s="69"/>
      <c r="S108" s="69">
        <f t="shared" si="31"/>
        <v>0</v>
      </c>
      <c r="T108" s="69"/>
    </row>
    <row r="109" spans="1:24" x14ac:dyDescent="0.25">
      <c r="A109" s="87">
        <v>381</v>
      </c>
      <c r="B109" s="47" t="s">
        <v>166</v>
      </c>
      <c r="C109" s="47"/>
      <c r="D109" s="51">
        <f>SUM(D110:D111)</f>
        <v>0</v>
      </c>
      <c r="E109" s="49"/>
      <c r="F109" s="51"/>
      <c r="G109" s="51">
        <f t="shared" ref="G109:S109" si="32">SUM(G110:G111)</f>
        <v>0</v>
      </c>
      <c r="H109" s="49"/>
      <c r="I109" s="51"/>
      <c r="J109" s="51">
        <f t="shared" si="32"/>
        <v>0</v>
      </c>
      <c r="K109" s="49"/>
      <c r="L109" s="51"/>
      <c r="M109" s="51">
        <f t="shared" si="32"/>
        <v>0</v>
      </c>
      <c r="N109" s="51"/>
      <c r="O109" s="51"/>
      <c r="P109" s="51">
        <f t="shared" si="32"/>
        <v>0</v>
      </c>
      <c r="Q109" s="51"/>
      <c r="R109" s="51"/>
      <c r="S109" s="51">
        <f t="shared" si="32"/>
        <v>0</v>
      </c>
      <c r="T109" s="51"/>
    </row>
    <row r="110" spans="1:24" x14ac:dyDescent="0.25">
      <c r="A110" s="88">
        <v>3811</v>
      </c>
      <c r="B110" s="48" t="s">
        <v>167</v>
      </c>
      <c r="C110" s="48"/>
      <c r="D110" s="46"/>
      <c r="E110" s="49"/>
      <c r="F110" s="46"/>
      <c r="G110" s="46"/>
      <c r="H110" s="49"/>
      <c r="I110" s="46"/>
      <c r="J110" s="46"/>
      <c r="K110" s="49"/>
      <c r="L110" s="46"/>
      <c r="M110" s="46"/>
      <c r="N110" s="46"/>
      <c r="O110" s="46"/>
      <c r="P110" s="46"/>
      <c r="Q110" s="51"/>
      <c r="R110" s="46"/>
      <c r="S110" s="46"/>
      <c r="T110" s="46"/>
    </row>
    <row r="111" spans="1:24" x14ac:dyDescent="0.25">
      <c r="A111" s="88">
        <v>3812</v>
      </c>
      <c r="B111" s="48" t="s">
        <v>168</v>
      </c>
      <c r="C111" s="48"/>
      <c r="D111" s="46"/>
      <c r="E111" s="49"/>
      <c r="F111" s="46"/>
      <c r="G111" s="46"/>
      <c r="H111" s="49"/>
      <c r="I111" s="46"/>
      <c r="J111" s="46"/>
      <c r="K111" s="49"/>
      <c r="L111" s="46"/>
      <c r="M111" s="46"/>
      <c r="N111" s="46"/>
      <c r="O111" s="46"/>
      <c r="P111" s="46"/>
      <c r="Q111" s="51"/>
      <c r="R111" s="46"/>
      <c r="S111" s="46"/>
      <c r="T111" s="46"/>
    </row>
    <row r="112" spans="1:24" x14ac:dyDescent="0.25">
      <c r="A112" s="87">
        <v>383</v>
      </c>
      <c r="B112" s="47" t="s">
        <v>116</v>
      </c>
      <c r="C112" s="47"/>
      <c r="D112" s="51"/>
      <c r="E112" s="49"/>
      <c r="F112" s="51"/>
      <c r="G112" s="51"/>
      <c r="H112" s="49"/>
      <c r="I112" s="51"/>
      <c r="J112" s="51"/>
      <c r="K112" s="49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x14ac:dyDescent="0.25">
      <c r="A113" s="85" t="s">
        <v>169</v>
      </c>
      <c r="B113" s="79"/>
      <c r="C113" s="79"/>
      <c r="D113" s="79"/>
      <c r="E113" s="49"/>
      <c r="F113" s="79"/>
      <c r="G113" s="79"/>
      <c r="H113" s="49"/>
      <c r="I113" s="79"/>
      <c r="J113" s="79"/>
      <c r="K113" s="49"/>
      <c r="L113" s="79"/>
      <c r="M113" s="79"/>
      <c r="N113" s="79"/>
      <c r="O113" s="79"/>
      <c r="P113" s="79"/>
      <c r="Q113" s="51"/>
      <c r="R113" s="79"/>
      <c r="S113" s="79"/>
      <c r="T113" s="79"/>
    </row>
    <row r="114" spans="1:20" ht="24.75" x14ac:dyDescent="0.25">
      <c r="A114" s="92">
        <v>4</v>
      </c>
      <c r="B114" s="80" t="s">
        <v>49</v>
      </c>
      <c r="C114" s="80"/>
      <c r="D114" s="49">
        <f>SUM(D115+D129)</f>
        <v>0</v>
      </c>
      <c r="E114" s="49"/>
      <c r="F114" s="49"/>
      <c r="G114" s="49">
        <f t="shared" ref="G114:S114" si="33">SUM(G115+G129)</f>
        <v>0</v>
      </c>
      <c r="H114" s="49"/>
      <c r="I114" s="49"/>
      <c r="J114" s="49">
        <f t="shared" si="33"/>
        <v>89990.88</v>
      </c>
      <c r="K114" s="49"/>
      <c r="L114" s="49"/>
      <c r="M114" s="49">
        <f t="shared" si="33"/>
        <v>0</v>
      </c>
      <c r="N114" s="49"/>
      <c r="O114" s="49"/>
      <c r="P114" s="49">
        <f t="shared" si="33"/>
        <v>0</v>
      </c>
      <c r="Q114" s="51"/>
      <c r="R114" s="49"/>
      <c r="S114" s="49">
        <f t="shared" si="33"/>
        <v>1500</v>
      </c>
      <c r="T114" s="49"/>
    </row>
    <row r="115" spans="1:20" ht="24.75" x14ac:dyDescent="0.25">
      <c r="A115" s="86">
        <v>42</v>
      </c>
      <c r="B115" s="68" t="s">
        <v>122</v>
      </c>
      <c r="C115" s="68"/>
      <c r="D115" s="69">
        <f>SUM(D116+D123+D126)</f>
        <v>0</v>
      </c>
      <c r="E115" s="49"/>
      <c r="F115" s="69"/>
      <c r="G115" s="69">
        <f t="shared" ref="G115:S115" si="34">SUM(G116+G123+G126)</f>
        <v>0</v>
      </c>
      <c r="H115" s="49"/>
      <c r="I115" s="69"/>
      <c r="J115" s="69">
        <f t="shared" si="34"/>
        <v>89990.88</v>
      </c>
      <c r="K115" s="49"/>
      <c r="L115" s="69"/>
      <c r="M115" s="69">
        <f t="shared" si="34"/>
        <v>0</v>
      </c>
      <c r="N115" s="69"/>
      <c r="O115" s="69"/>
      <c r="P115" s="69">
        <f t="shared" si="34"/>
        <v>0</v>
      </c>
      <c r="Q115" s="51"/>
      <c r="R115" s="69"/>
      <c r="S115" s="69">
        <f t="shared" si="34"/>
        <v>1500</v>
      </c>
      <c r="T115" s="69"/>
    </row>
    <row r="116" spans="1:20" x14ac:dyDescent="0.25">
      <c r="A116" s="87">
        <v>422</v>
      </c>
      <c r="B116" s="47" t="s">
        <v>123</v>
      </c>
      <c r="C116" s="47"/>
      <c r="D116" s="51">
        <f>SUM(D117:D121)</f>
        <v>0</v>
      </c>
      <c r="E116" s="49"/>
      <c r="F116" s="51"/>
      <c r="G116" s="51">
        <f t="shared" ref="G116:S116" si="35">SUM(G117:G121)</f>
        <v>0</v>
      </c>
      <c r="H116" s="49"/>
      <c r="I116" s="51">
        <v>158000</v>
      </c>
      <c r="J116" s="51">
        <f t="shared" si="35"/>
        <v>88248.88</v>
      </c>
      <c r="K116" s="49">
        <f t="shared" si="20"/>
        <v>55.853721518987342</v>
      </c>
      <c r="L116" s="51"/>
      <c r="M116" s="51">
        <f t="shared" si="35"/>
        <v>0</v>
      </c>
      <c r="N116" s="51"/>
      <c r="O116" s="51"/>
      <c r="P116" s="51">
        <f t="shared" si="35"/>
        <v>0</v>
      </c>
      <c r="Q116" s="51"/>
      <c r="R116" s="51"/>
      <c r="S116" s="51">
        <f t="shared" si="35"/>
        <v>1500</v>
      </c>
      <c r="T116" s="51"/>
    </row>
    <row r="117" spans="1:20" ht="24.75" x14ac:dyDescent="0.25">
      <c r="A117" s="88">
        <v>4221</v>
      </c>
      <c r="B117" s="48" t="s">
        <v>170</v>
      </c>
      <c r="C117" s="48"/>
      <c r="D117" s="46"/>
      <c r="E117" s="49"/>
      <c r="F117" s="46"/>
      <c r="G117" s="46"/>
      <c r="H117" s="49"/>
      <c r="I117" s="46"/>
      <c r="J117" s="46">
        <v>76578.13</v>
      </c>
      <c r="K117" s="49"/>
      <c r="L117" s="46"/>
      <c r="M117" s="46"/>
      <c r="N117" s="46"/>
      <c r="O117" s="46"/>
      <c r="P117" s="46"/>
      <c r="Q117" s="51"/>
      <c r="R117" s="46"/>
      <c r="S117" s="46"/>
      <c r="T117" s="46"/>
    </row>
    <row r="118" spans="1:20" x14ac:dyDescent="0.25">
      <c r="A118" s="88">
        <v>4222</v>
      </c>
      <c r="B118" s="48" t="s">
        <v>124</v>
      </c>
      <c r="C118" s="48"/>
      <c r="D118" s="46"/>
      <c r="E118" s="49"/>
      <c r="F118" s="46"/>
      <c r="G118" s="46"/>
      <c r="H118" s="49"/>
      <c r="I118" s="46"/>
      <c r="J118" s="46"/>
      <c r="K118" s="49"/>
      <c r="L118" s="46"/>
      <c r="M118" s="46"/>
      <c r="N118" s="46"/>
      <c r="O118" s="46"/>
      <c r="P118" s="46"/>
      <c r="Q118" s="51"/>
      <c r="R118" s="46"/>
      <c r="S118" s="46"/>
      <c r="T118" s="46"/>
    </row>
    <row r="119" spans="1:20" x14ac:dyDescent="0.25">
      <c r="A119" s="88">
        <v>4223</v>
      </c>
      <c r="B119" s="48" t="s">
        <v>171</v>
      </c>
      <c r="C119" s="48"/>
      <c r="D119" s="46"/>
      <c r="E119" s="49"/>
      <c r="F119" s="46"/>
      <c r="G119" s="46"/>
      <c r="H119" s="49"/>
      <c r="I119" s="46"/>
      <c r="J119" s="46"/>
      <c r="K119" s="49"/>
      <c r="L119" s="46"/>
      <c r="M119" s="46"/>
      <c r="N119" s="46"/>
      <c r="O119" s="46"/>
      <c r="P119" s="46"/>
      <c r="Q119" s="51"/>
      <c r="R119" s="46"/>
      <c r="S119" s="46"/>
      <c r="T119" s="46"/>
    </row>
    <row r="120" spans="1:20" x14ac:dyDescent="0.25">
      <c r="A120" s="88">
        <v>4226</v>
      </c>
      <c r="B120" s="48" t="s">
        <v>172</v>
      </c>
      <c r="C120" s="48"/>
      <c r="D120" s="46"/>
      <c r="E120" s="49"/>
      <c r="F120" s="46"/>
      <c r="G120" s="46"/>
      <c r="H120" s="49"/>
      <c r="I120" s="46"/>
      <c r="J120" s="46">
        <v>11670.75</v>
      </c>
      <c r="K120" s="49"/>
      <c r="L120" s="46"/>
      <c r="M120" s="46"/>
      <c r="N120" s="46"/>
      <c r="O120" s="46"/>
      <c r="P120" s="46"/>
      <c r="Q120" s="51"/>
      <c r="R120" s="46"/>
      <c r="S120" s="46">
        <v>1500</v>
      </c>
      <c r="T120" s="46"/>
    </row>
    <row r="121" spans="1:20" ht="24.75" x14ac:dyDescent="0.25">
      <c r="A121" s="88">
        <v>4227</v>
      </c>
      <c r="B121" s="48" t="s">
        <v>173</v>
      </c>
      <c r="C121" s="48"/>
      <c r="D121" s="46"/>
      <c r="E121" s="49"/>
      <c r="F121" s="46"/>
      <c r="G121" s="46"/>
      <c r="H121" s="49"/>
      <c r="I121" s="46"/>
      <c r="J121" s="46"/>
      <c r="K121" s="49"/>
      <c r="L121" s="46"/>
      <c r="M121" s="46"/>
      <c r="N121" s="46"/>
      <c r="O121" s="46"/>
      <c r="P121" s="46"/>
      <c r="Q121" s="51"/>
      <c r="R121" s="46"/>
      <c r="S121" s="46"/>
      <c r="T121" s="46"/>
    </row>
    <row r="122" spans="1:20" x14ac:dyDescent="0.25">
      <c r="A122" s="87">
        <v>423</v>
      </c>
      <c r="B122" s="47" t="s">
        <v>186</v>
      </c>
      <c r="C122" s="47"/>
      <c r="D122" s="51"/>
      <c r="E122" s="49"/>
      <c r="F122" s="51"/>
      <c r="G122" s="51"/>
      <c r="H122" s="49"/>
      <c r="I122" s="51">
        <v>240000</v>
      </c>
      <c r="J122" s="51">
        <v>0</v>
      </c>
      <c r="K122" s="49">
        <f t="shared" ref="K122:K136" si="36">(J122/I122)*100</f>
        <v>0</v>
      </c>
      <c r="L122" s="51"/>
      <c r="M122" s="51"/>
      <c r="N122" s="51"/>
      <c r="O122" s="51"/>
      <c r="P122" s="51"/>
      <c r="Q122" s="51"/>
      <c r="R122" s="51"/>
      <c r="S122" s="51"/>
      <c r="T122" s="46"/>
    </row>
    <row r="123" spans="1:20" x14ac:dyDescent="0.25">
      <c r="A123" s="87">
        <v>424</v>
      </c>
      <c r="B123" s="47" t="s">
        <v>174</v>
      </c>
      <c r="C123" s="47"/>
      <c r="D123" s="51">
        <f>SUM(D124:D125)</f>
        <v>0</v>
      </c>
      <c r="E123" s="49"/>
      <c r="F123" s="51"/>
      <c r="G123" s="51">
        <f t="shared" ref="G123:S123" si="37">SUM(G124:G125)</f>
        <v>0</v>
      </c>
      <c r="H123" s="49"/>
      <c r="I123" s="51">
        <v>5000</v>
      </c>
      <c r="J123" s="51">
        <f t="shared" si="37"/>
        <v>1742</v>
      </c>
      <c r="K123" s="49">
        <f t="shared" si="36"/>
        <v>34.839999999999996</v>
      </c>
      <c r="L123" s="51"/>
      <c r="M123" s="51">
        <f t="shared" si="37"/>
        <v>0</v>
      </c>
      <c r="N123" s="51"/>
      <c r="O123" s="51"/>
      <c r="P123" s="51">
        <f t="shared" si="37"/>
        <v>0</v>
      </c>
      <c r="Q123" s="51"/>
      <c r="R123" s="51"/>
      <c r="S123" s="51">
        <f t="shared" si="37"/>
        <v>0</v>
      </c>
      <c r="T123" s="51"/>
    </row>
    <row r="124" spans="1:20" x14ac:dyDescent="0.25">
      <c r="A124" s="88">
        <v>4241</v>
      </c>
      <c r="B124" s="48" t="s">
        <v>175</v>
      </c>
      <c r="C124" s="48"/>
      <c r="D124" s="46"/>
      <c r="E124" s="49"/>
      <c r="F124" s="46"/>
      <c r="G124" s="46"/>
      <c r="H124" s="49"/>
      <c r="I124" s="46"/>
      <c r="J124" s="46">
        <v>1742</v>
      </c>
      <c r="K124" s="49"/>
      <c r="L124" s="46"/>
      <c r="M124" s="46"/>
      <c r="N124" s="46"/>
      <c r="O124" s="46"/>
      <c r="P124" s="46"/>
      <c r="Q124" s="51"/>
      <c r="R124" s="46"/>
      <c r="S124" s="46"/>
      <c r="T124" s="46"/>
    </row>
    <row r="125" spans="1:20" x14ac:dyDescent="0.25">
      <c r="A125" s="88">
        <v>4243</v>
      </c>
      <c r="B125" s="48" t="s">
        <v>176</v>
      </c>
      <c r="C125" s="48"/>
      <c r="D125" s="46"/>
      <c r="E125" s="49"/>
      <c r="F125" s="46"/>
      <c r="G125" s="46"/>
      <c r="H125" s="49"/>
      <c r="I125" s="46"/>
      <c r="J125" s="46"/>
      <c r="K125" s="49"/>
      <c r="L125" s="46"/>
      <c r="M125" s="46"/>
      <c r="N125" s="46"/>
      <c r="O125" s="46"/>
      <c r="P125" s="46"/>
      <c r="Q125" s="51"/>
      <c r="R125" s="46"/>
      <c r="S125" s="46"/>
      <c r="T125" s="46"/>
    </row>
    <row r="126" spans="1:20" x14ac:dyDescent="0.25">
      <c r="A126" s="87">
        <v>426</v>
      </c>
      <c r="B126" s="47" t="s">
        <v>177</v>
      </c>
      <c r="C126" s="47"/>
      <c r="D126" s="51">
        <f>SUM(D127:D128)</f>
        <v>0</v>
      </c>
      <c r="E126" s="49"/>
      <c r="F126" s="51"/>
      <c r="G126" s="51">
        <f t="shared" ref="G126:S126" si="38">SUM(G127:G128)</f>
        <v>0</v>
      </c>
      <c r="H126" s="49"/>
      <c r="I126" s="51">
        <v>2000</v>
      </c>
      <c r="J126" s="51">
        <f t="shared" si="38"/>
        <v>0</v>
      </c>
      <c r="K126" s="49">
        <f t="shared" si="36"/>
        <v>0</v>
      </c>
      <c r="L126" s="51"/>
      <c r="M126" s="51">
        <f t="shared" si="38"/>
        <v>0</v>
      </c>
      <c r="N126" s="51"/>
      <c r="O126" s="51"/>
      <c r="P126" s="51">
        <f t="shared" si="38"/>
        <v>0</v>
      </c>
      <c r="Q126" s="51"/>
      <c r="R126" s="51"/>
      <c r="S126" s="51">
        <f t="shared" si="38"/>
        <v>0</v>
      </c>
      <c r="T126" s="51"/>
    </row>
    <row r="127" spans="1:20" x14ac:dyDescent="0.25">
      <c r="A127" s="89">
        <v>4262</v>
      </c>
      <c r="B127" s="52" t="s">
        <v>178</v>
      </c>
      <c r="C127" s="52"/>
      <c r="D127" s="71"/>
      <c r="E127" s="49"/>
      <c r="F127" s="71"/>
      <c r="G127" s="71"/>
      <c r="H127" s="49"/>
      <c r="I127" s="71"/>
      <c r="J127" s="71"/>
      <c r="K127" s="49"/>
      <c r="L127" s="71"/>
      <c r="M127" s="71"/>
      <c r="N127" s="71"/>
      <c r="O127" s="71"/>
      <c r="P127" s="71"/>
      <c r="Q127" s="51"/>
      <c r="R127" s="71"/>
      <c r="S127" s="71"/>
      <c r="T127" s="71"/>
    </row>
    <row r="128" spans="1:20" ht="24.75" x14ac:dyDescent="0.25">
      <c r="A128" s="88">
        <v>4263</v>
      </c>
      <c r="B128" s="48" t="s">
        <v>179</v>
      </c>
      <c r="C128" s="48"/>
      <c r="D128" s="46"/>
      <c r="E128" s="49"/>
      <c r="F128" s="46"/>
      <c r="G128" s="46"/>
      <c r="H128" s="49"/>
      <c r="I128" s="46"/>
      <c r="J128" s="46"/>
      <c r="K128" s="49"/>
      <c r="L128" s="46"/>
      <c r="M128" s="46"/>
      <c r="N128" s="46"/>
      <c r="O128" s="46"/>
      <c r="P128" s="46"/>
      <c r="Q128" s="51"/>
      <c r="R128" s="46"/>
      <c r="S128" s="46"/>
      <c r="T128" s="46"/>
    </row>
    <row r="129" spans="1:20" ht="24.75" x14ac:dyDescent="0.25">
      <c r="A129" s="86">
        <v>45</v>
      </c>
      <c r="B129" s="68" t="s">
        <v>180</v>
      </c>
      <c r="C129" s="68"/>
      <c r="D129" s="69">
        <f>SUM(D130+D132)</f>
        <v>0</v>
      </c>
      <c r="E129" s="49"/>
      <c r="F129" s="69"/>
      <c r="G129" s="69">
        <f t="shared" ref="G129:S129" si="39">SUM(G130+G132)</f>
        <v>0</v>
      </c>
      <c r="H129" s="49"/>
      <c r="I129" s="69"/>
      <c r="J129" s="69">
        <f t="shared" si="39"/>
        <v>0</v>
      </c>
      <c r="K129" s="49"/>
      <c r="L129" s="69"/>
      <c r="M129" s="69">
        <f t="shared" si="39"/>
        <v>0</v>
      </c>
      <c r="N129" s="69"/>
      <c r="O129" s="69"/>
      <c r="P129" s="69">
        <f t="shared" si="39"/>
        <v>0</v>
      </c>
      <c r="Q129" s="51"/>
      <c r="R129" s="69"/>
      <c r="S129" s="69">
        <f t="shared" si="39"/>
        <v>0</v>
      </c>
      <c r="T129" s="69"/>
    </row>
    <row r="130" spans="1:20" ht="24.75" x14ac:dyDescent="0.25">
      <c r="A130" s="87">
        <v>451</v>
      </c>
      <c r="B130" s="47" t="s">
        <v>181</v>
      </c>
      <c r="C130" s="47"/>
      <c r="D130" s="51">
        <f>SUM(D131)</f>
        <v>0</v>
      </c>
      <c r="E130" s="49"/>
      <c r="F130" s="51"/>
      <c r="G130" s="51">
        <f t="shared" ref="G130:S130" si="40">SUM(G131)</f>
        <v>0</v>
      </c>
      <c r="H130" s="49"/>
      <c r="I130" s="51"/>
      <c r="J130" s="51">
        <f t="shared" si="40"/>
        <v>0</v>
      </c>
      <c r="K130" s="49"/>
      <c r="L130" s="51"/>
      <c r="M130" s="51">
        <f t="shared" si="40"/>
        <v>0</v>
      </c>
      <c r="N130" s="51"/>
      <c r="O130" s="51"/>
      <c r="P130" s="51">
        <f t="shared" si="40"/>
        <v>0</v>
      </c>
      <c r="Q130" s="51"/>
      <c r="R130" s="51"/>
      <c r="S130" s="51">
        <f t="shared" si="40"/>
        <v>0</v>
      </c>
      <c r="T130" s="51"/>
    </row>
    <row r="131" spans="1:20" ht="24.75" x14ac:dyDescent="0.25">
      <c r="A131" s="88">
        <v>4511</v>
      </c>
      <c r="B131" s="48" t="s">
        <v>182</v>
      </c>
      <c r="C131" s="48"/>
      <c r="D131" s="46"/>
      <c r="E131" s="49"/>
      <c r="F131" s="46"/>
      <c r="G131" s="46"/>
      <c r="H131" s="49"/>
      <c r="I131" s="46"/>
      <c r="J131" s="46"/>
      <c r="K131" s="49"/>
      <c r="L131" s="46"/>
      <c r="M131" s="46"/>
      <c r="N131" s="46"/>
      <c r="O131" s="46"/>
      <c r="P131" s="46"/>
      <c r="Q131" s="51"/>
      <c r="R131" s="46"/>
      <c r="S131" s="46"/>
      <c r="T131" s="46"/>
    </row>
    <row r="132" spans="1:20" ht="24.75" x14ac:dyDescent="0.25">
      <c r="A132" s="87">
        <v>454</v>
      </c>
      <c r="B132" s="47" t="s">
        <v>183</v>
      </c>
      <c r="C132" s="47"/>
      <c r="D132" s="51">
        <f>SUM(D133)</f>
        <v>0</v>
      </c>
      <c r="E132" s="49"/>
      <c r="F132" s="51"/>
      <c r="G132" s="51">
        <f t="shared" ref="G132:S132" si="41">SUM(G133)</f>
        <v>0</v>
      </c>
      <c r="H132" s="49"/>
      <c r="I132" s="51"/>
      <c r="J132" s="51">
        <f t="shared" si="41"/>
        <v>0</v>
      </c>
      <c r="K132" s="49"/>
      <c r="L132" s="51"/>
      <c r="M132" s="51">
        <f t="shared" si="41"/>
        <v>0</v>
      </c>
      <c r="N132" s="51"/>
      <c r="O132" s="51"/>
      <c r="P132" s="51">
        <f t="shared" si="41"/>
        <v>0</v>
      </c>
      <c r="Q132" s="51"/>
      <c r="R132" s="51"/>
      <c r="S132" s="51">
        <f t="shared" si="41"/>
        <v>0</v>
      </c>
      <c r="T132" s="51"/>
    </row>
    <row r="133" spans="1:20" ht="24.75" x14ac:dyDescent="0.25">
      <c r="A133" s="88">
        <v>4541</v>
      </c>
      <c r="B133" s="48" t="s">
        <v>183</v>
      </c>
      <c r="C133" s="48"/>
      <c r="D133" s="46"/>
      <c r="E133" s="49"/>
      <c r="F133" s="46"/>
      <c r="G133" s="46"/>
      <c r="H133" s="49"/>
      <c r="I133" s="46"/>
      <c r="J133" s="46"/>
      <c r="K133" s="49"/>
      <c r="L133" s="46"/>
      <c r="M133" s="46"/>
      <c r="N133" s="46"/>
      <c r="O133" s="46"/>
      <c r="P133" s="46"/>
      <c r="Q133" s="51"/>
      <c r="R133" s="46"/>
      <c r="S133" s="46"/>
      <c r="T133" s="46"/>
    </row>
    <row r="134" spans="1:20" ht="24.75" x14ac:dyDescent="0.25">
      <c r="A134" s="92">
        <v>5</v>
      </c>
      <c r="B134" s="77" t="s">
        <v>55</v>
      </c>
      <c r="C134" s="77"/>
      <c r="D134" s="46"/>
      <c r="E134" s="49"/>
      <c r="F134" s="46"/>
      <c r="G134" s="46"/>
      <c r="H134" s="49"/>
      <c r="I134" s="46"/>
      <c r="J134" s="46"/>
      <c r="K134" s="49"/>
      <c r="L134" s="46"/>
      <c r="M134" s="46"/>
      <c r="N134" s="46"/>
      <c r="O134" s="46"/>
      <c r="P134" s="46"/>
      <c r="Q134" s="51"/>
      <c r="R134" s="46"/>
      <c r="S134" s="46"/>
      <c r="T134" s="46"/>
    </row>
    <row r="135" spans="1:20" ht="24.75" x14ac:dyDescent="0.25">
      <c r="A135" s="93">
        <v>54</v>
      </c>
      <c r="B135" s="81" t="s">
        <v>184</v>
      </c>
      <c r="C135" s="81"/>
      <c r="D135" s="82"/>
      <c r="E135" s="49"/>
      <c r="F135" s="82"/>
      <c r="G135" s="82"/>
      <c r="H135" s="49"/>
      <c r="I135" s="82"/>
      <c r="J135" s="82">
        <v>1560</v>
      </c>
      <c r="K135" s="49"/>
      <c r="L135" s="82"/>
      <c r="M135" s="82"/>
      <c r="N135" s="82"/>
      <c r="O135" s="82"/>
      <c r="P135" s="82"/>
      <c r="Q135" s="51"/>
      <c r="R135" s="82"/>
      <c r="S135" s="82"/>
      <c r="T135" s="82"/>
    </row>
    <row r="136" spans="1:20" ht="25.5" customHeight="1" x14ac:dyDescent="0.25">
      <c r="A136" s="90">
        <v>545</v>
      </c>
      <c r="B136" s="83" t="s">
        <v>185</v>
      </c>
      <c r="C136" s="83"/>
      <c r="D136" s="75"/>
      <c r="E136" s="49"/>
      <c r="F136" s="75"/>
      <c r="G136" s="75"/>
      <c r="H136" s="49"/>
      <c r="I136" s="75">
        <v>2340</v>
      </c>
      <c r="J136" s="75">
        <v>1560</v>
      </c>
      <c r="K136" s="49">
        <f t="shared" si="36"/>
        <v>66.666666666666657</v>
      </c>
      <c r="L136" s="75"/>
      <c r="M136" s="75"/>
      <c r="N136" s="75"/>
      <c r="O136" s="75"/>
      <c r="P136" s="75"/>
      <c r="Q136" s="51"/>
      <c r="R136" s="75"/>
      <c r="S136" s="75"/>
      <c r="T136" s="75"/>
    </row>
    <row r="137" spans="1:20" ht="26.25" customHeight="1" x14ac:dyDescent="0.25">
      <c r="A137" s="88">
        <v>54533</v>
      </c>
      <c r="B137" s="52" t="s">
        <v>185</v>
      </c>
      <c r="C137" s="52"/>
      <c r="D137" s="46"/>
      <c r="E137" s="49"/>
      <c r="F137" s="46"/>
      <c r="G137" s="46"/>
      <c r="H137" s="49"/>
      <c r="I137" s="46"/>
      <c r="J137" s="46">
        <v>1560</v>
      </c>
      <c r="K137" s="49"/>
      <c r="L137" s="46"/>
      <c r="M137" s="46"/>
      <c r="N137" s="46"/>
      <c r="O137" s="46"/>
      <c r="P137" s="46"/>
      <c r="Q137" s="51"/>
      <c r="R137" s="46"/>
      <c r="S137" s="46"/>
      <c r="T137" s="46"/>
    </row>
    <row r="138" spans="1:20" x14ac:dyDescent="0.25">
      <c r="A138" s="88"/>
      <c r="B138" s="48" t="s">
        <v>187</v>
      </c>
      <c r="C138" s="48">
        <f>SUM(C58,C62,C64,C68,C73,C80,C90,C92,C101,C106,C109,C112,C116,C122,C123,C126,C130,C132,C136)</f>
        <v>15000</v>
      </c>
      <c r="D138" s="48">
        <f t="shared" ref="D138:T138" si="42">SUM(D58,D62,D64,D68,D73,D80,D90,D92,D101,D106,D109,D112,D116,D122,D123,D126,D130,D132,D136)</f>
        <v>7500</v>
      </c>
      <c r="E138" s="50">
        <f t="shared" ref="E138" si="43">(D138/C138)*100</f>
        <v>50</v>
      </c>
      <c r="F138" s="48">
        <f t="shared" si="42"/>
        <v>5</v>
      </c>
      <c r="G138" s="48">
        <f t="shared" si="42"/>
        <v>1.81</v>
      </c>
      <c r="H138" s="50">
        <f t="shared" ref="H138" si="44">(G138/F138)*100</f>
        <v>36.199999999999996</v>
      </c>
      <c r="I138" s="48">
        <f t="shared" si="42"/>
        <v>820000</v>
      </c>
      <c r="J138" s="48">
        <f t="shared" si="42"/>
        <v>367293.17000000004</v>
      </c>
      <c r="K138" s="50">
        <f>(J138/I138)*100</f>
        <v>44.791850000000004</v>
      </c>
      <c r="L138" s="48">
        <f t="shared" si="42"/>
        <v>0</v>
      </c>
      <c r="M138" s="48">
        <f t="shared" si="42"/>
        <v>35000.000000000007</v>
      </c>
      <c r="N138" s="48">
        <f t="shared" si="42"/>
        <v>0</v>
      </c>
      <c r="O138" s="48">
        <f t="shared" si="42"/>
        <v>5121175</v>
      </c>
      <c r="P138" s="48">
        <f t="shared" si="42"/>
        <v>2652754.5</v>
      </c>
      <c r="Q138" s="94">
        <f>(P138/O138)*100</f>
        <v>51.799723696222053</v>
      </c>
      <c r="R138" s="48">
        <f t="shared" si="42"/>
        <v>0</v>
      </c>
      <c r="S138" s="48">
        <f t="shared" si="42"/>
        <v>1500</v>
      </c>
      <c r="T138" s="48">
        <f t="shared" si="42"/>
        <v>0</v>
      </c>
    </row>
  </sheetData>
  <mergeCells count="20">
    <mergeCell ref="A51:B51"/>
    <mergeCell ref="D51:S51"/>
    <mergeCell ref="A52:B52"/>
    <mergeCell ref="D52:S52"/>
    <mergeCell ref="A53:B54"/>
    <mergeCell ref="D53:T53"/>
    <mergeCell ref="C54:E54"/>
    <mergeCell ref="F54:H54"/>
    <mergeCell ref="I54:K54"/>
    <mergeCell ref="L54:N54"/>
    <mergeCell ref="O54:Q54"/>
    <mergeCell ref="R54:T54"/>
    <mergeCell ref="A1:B1"/>
    <mergeCell ref="D1:S1"/>
    <mergeCell ref="A2:B2"/>
    <mergeCell ref="D2:S2"/>
    <mergeCell ref="A3:B4"/>
    <mergeCell ref="D3:T3"/>
    <mergeCell ref="C4:E4"/>
    <mergeCell ref="F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Lozančić</dc:creator>
  <cp:lastModifiedBy>Tajnica</cp:lastModifiedBy>
  <cp:lastPrinted>2017-08-28T10:11:51Z</cp:lastPrinted>
  <dcterms:created xsi:type="dcterms:W3CDTF">2016-08-16T13:00:08Z</dcterms:created>
  <dcterms:modified xsi:type="dcterms:W3CDTF">2022-07-19T06:24:51Z</dcterms:modified>
</cp:coreProperties>
</file>